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simone.nunes\doc's area de trabalho\EDITAIS 2026\ANEXOS\"/>
    </mc:Choice>
  </mc:AlternateContent>
  <xr:revisionPtr revIDLastSave="0" documentId="8_{B7C8A1D9-C8EF-4F57-95D6-C93BF7A97807}" xr6:coauthVersionLast="36" xr6:coauthVersionMax="36" xr10:uidLastSave="{00000000-0000-0000-0000-000000000000}"/>
  <bookViews>
    <workbookView xWindow="0" yWindow="0" windowWidth="19200" windowHeight="690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<sst xmlns="http://schemas.openxmlformats.org/spreadsheetml/2006/main" count="215" uniqueCount="179">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</sst>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R1" sqref="R1"/>
    </sheetView>
  </sheetViews>
  <sheetFormatPr defaultColWidth="9.109375" defaultRowHeight="12" x14ac:dyDescent="0.25"/>
  <cols>
    <col min="1" max="1" width="2.88671875" style="6" customWidth="1"/>
    <col min="2" max="2" width="35.5546875" style="2" customWidth="1"/>
    <col min="3" max="3" width="22" style="29" customWidth="1"/>
    <col min="4" max="4" width="17.88671875" style="2" customWidth="1"/>
    <col min="5" max="5" width="14.6640625" style="2" customWidth="1"/>
    <col min="6" max="6" width="21.5546875" style="2" customWidth="1"/>
    <col min="7" max="7" width="19.6640625" style="28" customWidth="1"/>
    <col min="8" max="8" width="18.5546875" style="28" hidden="1" customWidth="1"/>
    <col min="9" max="10" width="18.5546875" style="2" hidden="1" customWidth="1"/>
    <col min="11" max="11" width="23.33203125" style="2" hidden="1" customWidth="1"/>
    <col min="12" max="12" width="25.6640625" style="2" hidden="1" customWidth="1"/>
    <col min="13" max="15" width="5.6640625" style="2" hidden="1" customWidth="1"/>
    <col min="16" max="16" width="1" style="2" hidden="1" customWidth="1"/>
    <col min="17" max="17" width="29.109375" style="2" hidden="1" customWidth="1"/>
    <col min="18" max="18" width="12.33203125" style="24" customWidth="1"/>
    <col min="19" max="19" width="9.109375" style="24" hidden="1" customWidth="1"/>
    <col min="20" max="22" width="8" style="61" hidden="1" customWidth="1"/>
    <col min="23" max="23" width="11.33203125" style="61" hidden="1" customWidth="1"/>
    <col min="24" max="24" width="0" style="24" hidden="1" customWidth="1"/>
    <col min="25" max="38" width="9.109375" style="24"/>
    <col min="39" max="16384" width="9.10937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5">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3">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5">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2"/>
      <c r="D9" s="313"/>
      <c r="E9" s="314"/>
      <c r="F9" s="205" t="s">
        <v>7</v>
      </c>
      <c r="G9" s="175"/>
      <c r="H9" s="125" t="s">
        <v>8</v>
      </c>
      <c r="I9" s="8"/>
      <c r="J9" s="8"/>
      <c r="K9" s="8"/>
      <c r="L9" s="8"/>
      <c r="M9" s="8"/>
      <c r="N9" s="8"/>
      <c r="O9" s="8"/>
    </row>
    <row r="10" spans="1:18" ht="27.75" customHeight="1" x14ac:dyDescent="0.2">
      <c r="A10" s="99">
        <v>2</v>
      </c>
      <c r="B10" s="172" t="s">
        <v>9</v>
      </c>
      <c r="C10" s="286"/>
      <c r="D10" s="287"/>
      <c r="E10" s="287"/>
      <c r="F10" s="98" t="s">
        <v>10</v>
      </c>
      <c r="G10" s="169"/>
      <c r="H10" s="125" t="e">
        <f>IF(#REF!="X",1,0)</f>
        <v>#REF!</v>
      </c>
      <c r="I10" s="125" t="e">
        <f>IF(#REF!="X",1,0)</f>
        <v>#REF!</v>
      </c>
      <c r="J10" s="125" t="e">
        <f>IF(#REF!="X",1,0)</f>
        <v>#REF!</v>
      </c>
      <c r="K10" s="8"/>
      <c r="L10" s="146" t="e">
        <f>IF(SUM(H10:J10)=0,0,IF(SUM(H10:J10)&gt;1,0,1))</f>
        <v>#REF!</v>
      </c>
      <c r="M10" s="8"/>
      <c r="N10" s="8"/>
      <c r="O10" s="8"/>
    </row>
    <row r="11" spans="1:18" ht="29.25" customHeight="1" x14ac:dyDescent="0.2">
      <c r="A11" s="308">
        <v>3</v>
      </c>
      <c r="B11" s="9" t="s">
        <v>11</v>
      </c>
      <c r="C11" s="291"/>
      <c r="D11" s="292"/>
      <c r="E11" s="292"/>
      <c r="F11" s="292"/>
      <c r="G11" s="293"/>
      <c r="H11" s="125"/>
      <c r="I11" s="8"/>
      <c r="J11" s="8"/>
      <c r="K11" s="8"/>
      <c r="L11" s="8" t="e">
        <f>IF(AND(H10=0,I10=1,J10=0),1,0)</f>
        <v>#REF!</v>
      </c>
      <c r="M11" s="8"/>
      <c r="N11" s="8"/>
      <c r="O11" s="8"/>
    </row>
    <row r="12" spans="1:18" ht="96" customHeight="1" x14ac:dyDescent="0.2">
      <c r="A12" s="309"/>
      <c r="B12" s="76" t="s">
        <v>176</v>
      </c>
      <c r="C12" s="291"/>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09"/>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7" t="str">
        <f>K16</f>
        <v>PREENCHA TODOS OS CAMPOS ACIMA PARA NÃO TER SUA INSCRIÇÃO INVALIDADA</v>
      </c>
      <c r="B14" s="318"/>
      <c r="C14" s="318"/>
      <c r="D14" s="318"/>
      <c r="E14" s="318"/>
      <c r="F14" s="318"/>
      <c r="G14" s="319"/>
      <c r="H14" s="7"/>
      <c r="I14" s="8"/>
      <c r="J14" s="8"/>
      <c r="K14" s="8"/>
      <c r="L14" s="146" t="e">
        <f>IF(AND(J10=1,H12=0,I12=0,J12=0,K12=0),1,0)</f>
        <v>#REF!</v>
      </c>
      <c r="M14" s="8"/>
      <c r="N14" s="8"/>
      <c r="O14" s="8"/>
    </row>
    <row r="15" spans="1:18" ht="24" customHeight="1" x14ac:dyDescent="0.2">
      <c r="A15" s="309">
        <v>4</v>
      </c>
      <c r="B15" s="294" t="s">
        <v>13</v>
      </c>
      <c r="C15" s="115" t="s">
        <v>14</v>
      </c>
      <c r="D15" s="284" t="s">
        <v>15</v>
      </c>
      <c r="E15" s="116"/>
      <c r="F15" s="279" t="s">
        <v>16</v>
      </c>
      <c r="G15" s="281"/>
      <c r="H15" s="8"/>
      <c r="I15" s="8"/>
      <c r="J15" s="8"/>
      <c r="K15" s="8"/>
      <c r="L15" s="8" t="e">
        <f>IF(AND(L10=1,OR(L12=1,L13=1,L14=1)),1,0)</f>
        <v>#REF!</v>
      </c>
      <c r="M15" s="8"/>
      <c r="N15" s="8"/>
      <c r="O15" s="8"/>
    </row>
    <row r="16" spans="1:18" ht="59.25" customHeight="1" x14ac:dyDescent="0.25">
      <c r="A16" s="309"/>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0"/>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0" t="str">
        <f>K19</f>
        <v>ASSINALE UMA OPÇÃO DE DISCIPLINA PARA NÃO TER A INSCRIÇÃO INVALIDADA</v>
      </c>
      <c r="B18" s="301"/>
      <c r="C18" s="301"/>
      <c r="D18" s="301"/>
      <c r="E18" s="301"/>
      <c r="F18" s="301"/>
      <c r="G18" s="302"/>
      <c r="H18" s="126"/>
      <c r="I18" s="8"/>
      <c r="J18" s="8"/>
      <c r="K18" s="8"/>
      <c r="L18" s="10"/>
      <c r="M18" s="10"/>
      <c r="N18" s="10"/>
      <c r="O18" s="8"/>
    </row>
    <row r="19" spans="1:38" ht="64.5" customHeight="1" thickBot="1" x14ac:dyDescent="0.25">
      <c r="A19" s="305" t="s">
        <v>19</v>
      </c>
      <c r="B19" s="306"/>
      <c r="C19" s="306"/>
      <c r="D19" s="306"/>
      <c r="E19" s="306"/>
      <c r="F19" s="306"/>
      <c r="G19" s="307"/>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3">
      <c r="A20" s="296">
        <v>5</v>
      </c>
      <c r="B20" s="303"/>
      <c r="C20" s="304"/>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5">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5">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5">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5">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5">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5">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3">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3">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5">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3">
      <c r="A37" s="262"/>
      <c r="B37" s="263"/>
      <c r="C37" s="217"/>
      <c r="D37" s="176"/>
      <c r="E37" s="120">
        <f ca="1">TODAY()</f>
        <v>46258</v>
      </c>
      <c r="F37" s="142" t="str">
        <f>J43</f>
        <v/>
      </c>
      <c r="G37" s="143" t="str">
        <f>K43</f>
        <v/>
      </c>
      <c r="H37" s="129"/>
      <c r="I37" s="14"/>
      <c r="J37" s="14"/>
      <c r="K37" s="14"/>
      <c r="L37" s="12">
        <f>IF(E30="x",1,0)</f>
        <v>0</v>
      </c>
      <c r="M37" s="15"/>
      <c r="N37" s="12"/>
      <c r="O37" s="14"/>
    </row>
    <row r="38" spans="1:54" ht="86.25" customHeight="1" thickBot="1" x14ac:dyDescent="0.35">
      <c r="A38" s="264"/>
      <c r="B38" s="265"/>
      <c r="C38" s="218" t="s">
        <v>46</v>
      </c>
      <c r="D38" s="219"/>
      <c r="E38" s="186" t="s">
        <v>47</v>
      </c>
      <c r="F38" s="310" t="s">
        <v>22</v>
      </c>
      <c r="G38" s="311"/>
      <c r="H38" s="129"/>
      <c r="I38" s="14">
        <f ca="1">IF(J38&lt;5,1,0)</f>
        <v>0</v>
      </c>
      <c r="J38" s="2">
        <f ca="1">YEARFRAC(C33,I41,1)</f>
        <v>126.64954943301858</v>
      </c>
      <c r="K38">
        <f ca="1">(J38-TRUNC(J38))*12</f>
        <v>7.7945931962229338</v>
      </c>
      <c r="L38" s="12"/>
      <c r="M38" s="15"/>
      <c r="N38" s="12"/>
      <c r="O38" s="14"/>
      <c r="S38" s="24" t="str">
        <f>F37</f>
        <v/>
      </c>
      <c r="U38" s="61" t="str">
        <f>G37</f>
        <v/>
      </c>
    </row>
    <row r="39" spans="1:54" ht="42" customHeight="1" x14ac:dyDescent="0.3">
      <c r="A39" s="177"/>
      <c r="B39" s="178"/>
      <c r="C39" s="179" t="s">
        <v>48</v>
      </c>
      <c r="D39" s="179" t="s">
        <v>49</v>
      </c>
      <c r="E39" s="183"/>
      <c r="F39" s="184"/>
      <c r="G39" s="185"/>
      <c r="H39" s="129"/>
      <c r="I39" s="14"/>
      <c r="K39"/>
      <c r="L39" s="12"/>
      <c r="M39" s="15"/>
      <c r="N39" s="12"/>
      <c r="O39" s="14"/>
    </row>
    <row r="40" spans="1:54" ht="54" customHeight="1" x14ac:dyDescent="0.25">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3">
      <c r="A41" s="107">
        <v>11</v>
      </c>
      <c r="B41" s="180" t="s">
        <v>51</v>
      </c>
      <c r="C41" s="201"/>
      <c r="D41" s="202"/>
      <c r="E41" s="188">
        <f>W41*25</f>
        <v>0</v>
      </c>
      <c r="F41" s="211"/>
      <c r="G41" s="212"/>
      <c r="H41" s="128"/>
      <c r="I41" s="34">
        <f ca="1">TODAY()</f>
        <v>46258</v>
      </c>
      <c r="J41" s="2">
        <f ca="1">YEARFRAC(D37,E37,1)</f>
        <v>126.64954943301858</v>
      </c>
      <c r="K41">
        <f ca="1">(J41-TRUNC(J41))*12</f>
        <v>7.7945931962229338</v>
      </c>
      <c r="L41" s="12" t="e">
        <f>IF(#REF!="x",1,0)</f>
        <v>#REF!</v>
      </c>
      <c r="M41" s="18"/>
      <c r="N41" s="12"/>
      <c r="O41" s="17"/>
      <c r="S41" s="24">
        <f>C41</f>
        <v>0</v>
      </c>
      <c r="U41" s="61">
        <f>D41</f>
        <v>0</v>
      </c>
      <c r="W41" s="61">
        <f>S41+U41/12</f>
        <v>0</v>
      </c>
    </row>
    <row r="42" spans="1:54" ht="113.4" customHeight="1" x14ac:dyDescent="0.25">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3">
      <c r="A47" s="325"/>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3">
      <c r="A48" s="326"/>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3">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3">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4">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 customHeight="1" x14ac:dyDescent="0.2">
      <c r="A59" s="234">
        <v>22</v>
      </c>
      <c r="B59" s="228" t="s">
        <v>75</v>
      </c>
      <c r="C59" s="30" t="s">
        <v>76</v>
      </c>
      <c r="D59" s="89"/>
      <c r="E59" s="190">
        <f>D59*5</f>
        <v>0</v>
      </c>
      <c r="F59" s="207"/>
      <c r="G59" s="208"/>
      <c r="H59" s="139"/>
      <c r="I59" s="8"/>
      <c r="J59" s="8"/>
      <c r="K59" s="8"/>
      <c r="L59" s="8"/>
      <c r="M59" s="8"/>
      <c r="N59" s="8"/>
      <c r="O59" s="8"/>
    </row>
    <row r="60" spans="1:54" ht="51.9" customHeight="1" x14ac:dyDescent="0.2">
      <c r="A60" s="235"/>
      <c r="B60" s="225"/>
      <c r="C60" s="77" t="s">
        <v>77</v>
      </c>
      <c r="D60" s="90"/>
      <c r="E60" s="190">
        <f>D60*2.5</f>
        <v>0</v>
      </c>
      <c r="F60" s="207"/>
      <c r="G60" s="208"/>
      <c r="H60" s="139"/>
      <c r="I60" s="8"/>
      <c r="J60" s="8"/>
      <c r="K60" s="8"/>
      <c r="L60" s="8"/>
      <c r="M60" s="8"/>
      <c r="N60" s="8"/>
      <c r="O60" s="8"/>
    </row>
    <row r="61" spans="1:54" ht="51.9" customHeight="1" x14ac:dyDescent="0.2">
      <c r="A61" s="101">
        <v>23</v>
      </c>
      <c r="B61" s="77" t="s">
        <v>78</v>
      </c>
      <c r="C61" s="77" t="s">
        <v>79</v>
      </c>
      <c r="D61" s="90"/>
      <c r="E61" s="190">
        <f>D61*2</f>
        <v>0</v>
      </c>
      <c r="F61" s="207"/>
      <c r="G61" s="208"/>
      <c r="H61" s="139"/>
      <c r="I61" s="8"/>
      <c r="J61" s="8"/>
      <c r="K61" s="8"/>
      <c r="L61" s="8"/>
      <c r="M61" s="8"/>
      <c r="N61" s="8"/>
      <c r="O61" s="8"/>
    </row>
    <row r="62" spans="1:54" ht="51.9" customHeight="1" x14ac:dyDescent="0.2">
      <c r="A62" s="327">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 hidden="1" customHeight="1" x14ac:dyDescent="0.2">
      <c r="A68" s="45">
        <v>26</v>
      </c>
      <c r="B68" s="30" t="s">
        <v>91</v>
      </c>
      <c r="C68" s="30" t="s">
        <v>92</v>
      </c>
      <c r="D68" s="94"/>
      <c r="E68" s="190">
        <f>D68*2</f>
        <v>0</v>
      </c>
      <c r="F68" s="207"/>
      <c r="G68" s="208"/>
      <c r="H68" s="5"/>
      <c r="I68" s="8"/>
      <c r="J68" s="8"/>
      <c r="K68" s="8"/>
      <c r="L68" s="5"/>
      <c r="M68" s="8"/>
      <c r="N68" s="8"/>
      <c r="O68" s="8"/>
    </row>
    <row r="69" spans="1:38" ht="27.9" hidden="1" customHeight="1" x14ac:dyDescent="0.2">
      <c r="A69" s="105">
        <v>27</v>
      </c>
      <c r="B69" s="30" t="s">
        <v>93</v>
      </c>
      <c r="C69" s="30" t="s">
        <v>94</v>
      </c>
      <c r="D69" s="94"/>
      <c r="E69" s="190">
        <f>D69</f>
        <v>0</v>
      </c>
      <c r="F69" s="207"/>
      <c r="G69" s="208"/>
      <c r="H69" s="139"/>
      <c r="I69" s="5"/>
      <c r="J69" s="5"/>
      <c r="K69" s="5"/>
      <c r="L69" s="8"/>
      <c r="M69" s="5"/>
      <c r="N69" s="5"/>
      <c r="O69" s="5"/>
    </row>
    <row r="70" spans="1:38" ht="27.9"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3">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5">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6"/>
      <c r="B80" s="225"/>
      <c r="C80" s="30" t="s">
        <v>108</v>
      </c>
      <c r="D80" s="94"/>
      <c r="E80" s="192">
        <f>D80</f>
        <v>0</v>
      </c>
      <c r="F80" s="207"/>
      <c r="G80" s="208"/>
      <c r="H80" s="139"/>
      <c r="I80" s="8"/>
      <c r="J80" s="8"/>
      <c r="K80" s="8"/>
      <c r="L80" s="5"/>
      <c r="M80" s="8"/>
      <c r="N80" s="8"/>
      <c r="O80" s="8"/>
    </row>
    <row r="81" spans="1:38" ht="38.25" customHeight="1" x14ac:dyDescent="0.2">
      <c r="A81" s="321">
        <v>31</v>
      </c>
      <c r="B81" s="224" t="s">
        <v>109</v>
      </c>
      <c r="C81" s="30" t="s">
        <v>110</v>
      </c>
      <c r="D81" s="94"/>
      <c r="E81" s="192">
        <f>4*D81</f>
        <v>0</v>
      </c>
      <c r="F81" s="207"/>
      <c r="G81" s="208"/>
      <c r="H81" s="139"/>
      <c r="I81" s="8"/>
      <c r="J81" s="8"/>
      <c r="K81" s="8"/>
      <c r="L81" s="5"/>
      <c r="M81" s="8"/>
      <c r="N81" s="8"/>
      <c r="O81" s="8"/>
    </row>
    <row r="82" spans="1:38" ht="38.25" customHeight="1" x14ac:dyDescent="0.2">
      <c r="A82" s="322"/>
      <c r="B82" s="228"/>
      <c r="C82" s="30" t="s">
        <v>111</v>
      </c>
      <c r="D82" s="94"/>
      <c r="E82" s="192">
        <f>2*D82</f>
        <v>0</v>
      </c>
      <c r="F82" s="207"/>
      <c r="G82" s="208"/>
      <c r="H82" s="139"/>
      <c r="I82" s="8"/>
      <c r="J82" s="8"/>
      <c r="K82" s="8"/>
      <c r="L82" s="5"/>
      <c r="M82" s="8"/>
      <c r="N82" s="8"/>
      <c r="O82" s="8"/>
    </row>
    <row r="83" spans="1:38" ht="33" customHeight="1" x14ac:dyDescent="0.2">
      <c r="A83" s="322"/>
      <c r="B83" s="228"/>
      <c r="C83" s="30" t="s">
        <v>112</v>
      </c>
      <c r="D83" s="94"/>
      <c r="E83" s="192">
        <f>1.5*D83</f>
        <v>0</v>
      </c>
      <c r="F83" s="207"/>
      <c r="G83" s="208"/>
      <c r="H83" s="139"/>
      <c r="I83" s="5"/>
      <c r="J83" s="5"/>
      <c r="K83" s="5"/>
      <c r="L83" s="8"/>
      <c r="M83" s="5"/>
      <c r="N83" s="5"/>
      <c r="O83" s="5"/>
    </row>
    <row r="84" spans="1:38" ht="38.25" customHeight="1" x14ac:dyDescent="0.2">
      <c r="A84" s="322"/>
      <c r="B84" s="228"/>
      <c r="C84" s="30" t="s">
        <v>113</v>
      </c>
      <c r="D84" s="94"/>
      <c r="E84" s="192">
        <f>D84</f>
        <v>0</v>
      </c>
      <c r="F84" s="207"/>
      <c r="G84" s="208"/>
      <c r="H84" s="139"/>
      <c r="I84" s="5"/>
      <c r="J84" s="5"/>
      <c r="K84" s="5"/>
      <c r="L84" s="8"/>
      <c r="M84" s="5"/>
      <c r="N84" s="5"/>
      <c r="O84" s="5"/>
    </row>
    <row r="85" spans="1:38" s="43" customFormat="1" ht="46.5" customHeight="1" x14ac:dyDescent="0.3">
      <c r="A85" s="322"/>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3"/>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6"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8" t="s">
        <v>39</v>
      </c>
      <c r="B111" s="329"/>
      <c r="C111" s="329"/>
      <c r="D111" s="330"/>
      <c r="E111" s="331">
        <f>IF(SUM(E49:E110)&gt;250, 250,SUM(E49:E110))</f>
        <v>0</v>
      </c>
      <c r="F111" s="332"/>
      <c r="G111" s="333"/>
      <c r="H111" s="139"/>
      <c r="I111" s="8"/>
      <c r="J111" s="8"/>
      <c r="K111" s="8"/>
      <c r="L111" s="8"/>
      <c r="M111" s="8"/>
      <c r="N111" s="8"/>
      <c r="O111" s="8"/>
    </row>
    <row r="112" spans="1:15" ht="52.5" customHeight="1" x14ac:dyDescent="0.2">
      <c r="A112" s="253" t="s">
        <v>157</v>
      </c>
      <c r="B112" s="347"/>
      <c r="C112" s="347"/>
      <c r="D112" s="347"/>
      <c r="E112" s="347"/>
      <c r="F112" s="347"/>
      <c r="G112" s="347"/>
      <c r="H112" s="139"/>
      <c r="I112" s="8"/>
      <c r="J112" s="8"/>
      <c r="K112" s="8"/>
      <c r="L112" s="8"/>
      <c r="M112" s="8"/>
      <c r="N112" s="8"/>
      <c r="O112" s="8"/>
    </row>
    <row r="113" spans="1:38" ht="66" customHeight="1" thickBot="1" x14ac:dyDescent="0.25">
      <c r="A113" s="348"/>
      <c r="B113" s="349"/>
      <c r="C113" s="349"/>
      <c r="D113" s="349"/>
      <c r="E113" s="349"/>
      <c r="F113" s="349"/>
      <c r="G113" s="349"/>
      <c r="H113" s="139"/>
      <c r="I113" s="8"/>
      <c r="J113" s="8"/>
      <c r="K113" s="8"/>
      <c r="L113" s="8"/>
      <c r="M113" s="8"/>
      <c r="N113" s="8"/>
      <c r="O113" s="8"/>
    </row>
    <row r="114" spans="1:38" s="148" customFormat="1" ht="39.9"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5">
      <c r="A123" s="161"/>
      <c r="B123" s="153"/>
      <c r="C123" s="162"/>
      <c r="D123" s="153"/>
      <c r="E123" s="153"/>
      <c r="F123" s="153"/>
      <c r="G123" s="154"/>
      <c r="H123" s="2"/>
    </row>
    <row r="124" spans="1:38" ht="38.25" customHeight="1" thickBot="1" x14ac:dyDescent="0.3">
      <c r="A124" s="161"/>
      <c r="B124" s="153"/>
      <c r="C124" s="162"/>
      <c r="D124" s="153"/>
      <c r="E124" s="153"/>
      <c r="F124" s="153"/>
      <c r="G124" s="154"/>
      <c r="H124" s="2"/>
    </row>
    <row r="125" spans="1:38" ht="41.25" customHeight="1" thickBot="1" x14ac:dyDescent="0.25">
      <c r="A125" s="328" t="s">
        <v>39</v>
      </c>
      <c r="B125" s="329"/>
      <c r="C125" s="329"/>
      <c r="D125" s="330"/>
      <c r="E125" s="331">
        <f>IF(SUM(E114:E122)&gt;50,50,SUM(E114:E122))</f>
        <v>0</v>
      </c>
      <c r="F125" s="332"/>
      <c r="G125" s="333"/>
    </row>
    <row r="126" spans="1:38" ht="38.25" customHeight="1" thickBot="1" x14ac:dyDescent="0.3">
      <c r="A126" s="152"/>
      <c r="B126" s="153"/>
      <c r="C126" s="153"/>
      <c r="D126" s="153"/>
      <c r="E126" s="153"/>
      <c r="F126" s="153"/>
      <c r="G126" s="154"/>
    </row>
    <row r="127" spans="1:38" ht="45.6" customHeight="1" thickBot="1" x14ac:dyDescent="0.25">
      <c r="A127" s="328" t="s">
        <v>173</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 customHeight="1" x14ac:dyDescent="0.25">
      <c r="A128" s="344" t="s">
        <v>174</v>
      </c>
      <c r="B128" s="344"/>
      <c r="C128" s="338"/>
      <c r="D128" s="338"/>
      <c r="E128" s="338"/>
      <c r="F128" s="338"/>
      <c r="G128" s="339"/>
    </row>
    <row r="129" spans="1:7" ht="25.5" customHeight="1" x14ac:dyDescent="0.25">
      <c r="A129" s="345"/>
      <c r="B129" s="345"/>
      <c r="C129" s="334"/>
      <c r="D129" s="334"/>
      <c r="E129" s="340">
        <f ca="1">NOW()</f>
        <v>46258.690620486108</v>
      </c>
      <c r="F129" s="340"/>
      <c r="G129" s="341"/>
    </row>
    <row r="130" spans="1:7" ht="36" customHeight="1" x14ac:dyDescent="0.2">
      <c r="A130" s="345"/>
      <c r="B130" s="345"/>
      <c r="C130" s="2"/>
      <c r="E130" s="334"/>
      <c r="F130" s="334"/>
      <c r="G130" s="341"/>
    </row>
    <row r="131" spans="1:7" ht="14.25" customHeight="1" x14ac:dyDescent="0.2">
      <c r="A131" s="345"/>
      <c r="B131" s="345"/>
      <c r="C131" s="334"/>
      <c r="D131" s="334"/>
      <c r="E131" s="334"/>
      <c r="F131" s="334"/>
      <c r="G131" s="341"/>
    </row>
    <row r="132" spans="1:7" ht="14.25" customHeight="1" x14ac:dyDescent="0.2">
      <c r="A132" s="345"/>
      <c r="B132" s="345"/>
      <c r="C132" s="334"/>
      <c r="D132" s="334"/>
      <c r="E132" s="334"/>
      <c r="F132" s="334"/>
      <c r="G132" s="341"/>
    </row>
    <row r="133" spans="1:7" ht="14.25" customHeight="1" x14ac:dyDescent="0.2">
      <c r="A133" s="345"/>
      <c r="B133" s="345"/>
      <c r="C133" s="334"/>
      <c r="D133" s="334"/>
      <c r="E133" s="334"/>
      <c r="F133" s="334"/>
      <c r="G133" s="341"/>
    </row>
    <row r="134" spans="1:7" ht="13.8" x14ac:dyDescent="0.25">
      <c r="A134" s="345"/>
      <c r="B134" s="345"/>
      <c r="C134" s="334"/>
      <c r="D134" s="334"/>
      <c r="E134" s="334" t="s">
        <v>175</v>
      </c>
      <c r="F134" s="334"/>
      <c r="G134" s="341"/>
    </row>
    <row r="135" spans="1:7" ht="14.4" thickBot="1" x14ac:dyDescent="0.3">
      <c r="A135" s="159"/>
      <c r="B135" s="160"/>
      <c r="C135" s="343"/>
      <c r="D135" s="343"/>
      <c r="E135" s="157"/>
      <c r="F135" s="158"/>
      <c r="G135" s="342"/>
    </row>
    <row r="136" spans="1:7" ht="13.8" x14ac:dyDescent="0.25">
      <c r="A136" s="62"/>
      <c r="C136" s="155"/>
      <c r="D136" s="155"/>
      <c r="E136" s="155"/>
      <c r="F136" s="155"/>
      <c r="G136" s="156"/>
    </row>
    <row r="137" spans="1:7" x14ac:dyDescent="0.25">
      <c r="A137" s="62"/>
    </row>
    <row r="138" spans="1:7" x14ac:dyDescent="0.25">
      <c r="A138" s="62"/>
    </row>
    <row r="139" spans="1:7" x14ac:dyDescent="0.25">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Simone Nunes</cp:lastModifiedBy>
  <cp:revision/>
  <cp:lastPrinted>2026-01-26T15:01:00Z</cp:lastPrinted>
  <dcterms:created xsi:type="dcterms:W3CDTF">2014-10-07T12:05:22Z</dcterms:created>
  <dcterms:modified xsi:type="dcterms:W3CDTF">2026-08-24T19:34:40Z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