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defaultThemeVersion="124226"/>
  <mc:AlternateContent xmlns:mc="http://schemas.openxmlformats.org/markup-compatibility/2006">
    <mc:Choice Requires="x15">
      <x15ac:absPath xmlns:x15ac="http://schemas.microsoft.com/office/spreadsheetml/2010/11/ac" url="C:\Users\sarto\Downloads\"/>
    </mc:Choice>
  </mc:AlternateContent>
  <xr:revisionPtr revIDLastSave="0" documentId="13_ncr:1_{553E00D7-B2B3-4335-A5CF-F3BDE622E550}" xr6:coauthVersionLast="47" xr6:coauthVersionMax="47" xr10:uidLastSave="{00000000-0000-0000-0000-000000000000}"/>
  <bookViews>
    <workbookView xWindow="2340" yWindow="435" windowWidth="15375" windowHeight="978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<sst xmlns="http://schemas.openxmlformats.org/spreadsheetml/2006/main" count="216" uniqueCount="180">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</sst>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C9" sqref="C9:E9"/>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301"/>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36</v>
      </c>
      <c r="C30" s="322"/>
      <c r="D30" s="15" t="s">
        <v>37</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4"/>
      <c r="F32" s="312"/>
      <c r="G32" s="313"/>
      <c r="H32" s="124"/>
      <c r="I32" s="7"/>
      <c r="J32" s="7"/>
      <c r="K32" s="7"/>
      <c r="L32" s="11"/>
      <c r="M32" s="10"/>
      <c r="N32" s="11"/>
      <c r="O32" s="7"/>
    </row>
    <row r="33" spans="1:54" ht="39.75" customHeight="1" thickBot="1" x14ac:dyDescent="0.25">
      <c r="A33" s="204">
        <v>9</v>
      </c>
      <c r="B33" s="39" t="s">
        <v>42</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43</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44</v>
      </c>
      <c r="C35" s="319"/>
      <c r="D35" s="319"/>
      <c r="E35" s="319"/>
      <c r="F35" s="319"/>
      <c r="G35" s="320"/>
      <c r="H35" s="122"/>
      <c r="I35" s="7"/>
      <c r="J35" s="7">
        <f ca="1">IF(AND(K33=1,C33&lt;K35),0,1)</f>
        <v>1</v>
      </c>
      <c r="K35" s="55">
        <f ca="1">K34-5</f>
        <v>2021</v>
      </c>
      <c r="L35" s="9"/>
      <c r="M35" s="14"/>
      <c r="N35" s="9"/>
      <c r="O35" s="7"/>
    </row>
    <row r="36" spans="1:54" ht="214.5" customHeight="1" x14ac:dyDescent="0.2">
      <c r="A36" s="329" t="s">
        <v>45</v>
      </c>
      <c r="B36" s="330"/>
      <c r="C36" s="345" t="s">
        <v>46</v>
      </c>
      <c r="D36" s="72" t="s">
        <v>47</v>
      </c>
      <c r="E36" s="137" t="s">
        <v>48</v>
      </c>
      <c r="F36" s="327" t="s">
        <v>49</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46105</v>
      </c>
      <c r="F37" s="135" t="str">
        <f>J43</f>
        <v/>
      </c>
      <c r="G37" s="136" t="str">
        <f>K43</f>
        <v/>
      </c>
      <c r="H37" s="122"/>
      <c r="I37" s="13"/>
      <c r="J37" s="13"/>
      <c r="K37" s="13"/>
      <c r="L37" s="11">
        <f>IF(E30="x",1,0)</f>
        <v>0</v>
      </c>
      <c r="M37" s="14"/>
      <c r="N37" s="11"/>
      <c r="O37" s="13"/>
    </row>
    <row r="38" spans="1:54" ht="86.25" customHeight="1" thickBot="1" x14ac:dyDescent="0.3">
      <c r="A38" s="333"/>
      <c r="B38" s="334"/>
      <c r="C38" s="347" t="s">
        <v>50</v>
      </c>
      <c r="D38" s="348"/>
      <c r="E38" s="176" t="s">
        <v>51</v>
      </c>
      <c r="F38" s="241" t="s">
        <v>26</v>
      </c>
      <c r="G38" s="242"/>
      <c r="H38" s="122"/>
      <c r="I38" s="13">
        <f ca="1">IF(J38&lt;5,1,0)</f>
        <v>0</v>
      </c>
      <c r="J38" s="2">
        <f ca="1">YEARFRAC(C33,I41,1)</f>
        <v>126.2306514896736</v>
      </c>
      <c r="K38">
        <f ca="1">(J38-TRUNC(J38))*12</f>
        <v>2.7678178760832566</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5"/>
      <c r="G41" s="326"/>
      <c r="H41" s="121"/>
      <c r="I41" s="32">
        <f ca="1">TODAY()</f>
        <v>46105</v>
      </c>
      <c r="J41" s="2">
        <f ca="1">YEARFRAC(D37,E37,1)</f>
        <v>126.2306514896736</v>
      </c>
      <c r="K41">
        <f ca="1">(J41-TRUNC(J41))*12</f>
        <v>2.7678178760832566</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43</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61</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62</v>
      </c>
      <c r="C49" s="69" t="s">
        <v>63</v>
      </c>
      <c r="D49" s="81" t="s">
        <v>64</v>
      </c>
      <c r="E49" s="53" t="s">
        <v>65</v>
      </c>
      <c r="F49" s="337" t="s">
        <v>26</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66</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9">
        <v>21</v>
      </c>
      <c r="B57" s="254" t="s">
        <v>76</v>
      </c>
      <c r="C57" s="75" t="s">
        <v>77</v>
      </c>
      <c r="D57" s="86"/>
      <c r="E57" s="179">
        <f>D57*10</f>
        <v>0</v>
      </c>
      <c r="F57" s="207"/>
      <c r="G57" s="208"/>
      <c r="H57" s="133"/>
      <c r="I57" s="202"/>
      <c r="J57" s="202"/>
      <c r="K57" s="202"/>
      <c r="M57" s="202"/>
      <c r="N57" s="202"/>
      <c r="O57" s="202"/>
    </row>
    <row r="58" spans="1:54" ht="57" customHeight="1" thickBot="1" x14ac:dyDescent="0.25">
      <c r="A58" s="340"/>
      <c r="B58" s="260"/>
      <c r="C58" s="75" t="s">
        <v>78</v>
      </c>
      <c r="D58" s="87"/>
      <c r="E58" s="179">
        <f>D58*5</f>
        <v>0</v>
      </c>
      <c r="F58" s="207"/>
      <c r="G58" s="208"/>
      <c r="H58" s="132"/>
      <c r="L58" s="7"/>
    </row>
    <row r="59" spans="1:54" ht="52.15" customHeight="1" x14ac:dyDescent="0.2">
      <c r="A59" s="350">
        <v>22</v>
      </c>
      <c r="B59" s="230" t="s">
        <v>79</v>
      </c>
      <c r="C59" s="29" t="s">
        <v>80</v>
      </c>
      <c r="D59" s="86"/>
      <c r="E59" s="179">
        <f>D59*5</f>
        <v>0</v>
      </c>
      <c r="F59" s="207"/>
      <c r="G59" s="208"/>
      <c r="H59" s="132"/>
      <c r="I59" s="7"/>
      <c r="J59" s="7"/>
      <c r="K59" s="7"/>
      <c r="L59" s="7"/>
      <c r="M59" s="7"/>
      <c r="N59" s="7"/>
      <c r="O59" s="7"/>
    </row>
    <row r="60" spans="1:54" ht="52.15" customHeight="1" x14ac:dyDescent="0.2">
      <c r="A60" s="264"/>
      <c r="B60" s="260"/>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9"/>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46105.942015162036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Ricardo José Sartor</cp:lastModifiedBy>
  <cp:revision/>
  <dcterms:created xsi:type="dcterms:W3CDTF">2014-10-07T12:05:22Z</dcterms:created>
  <dcterms:modified xsi:type="dcterms:W3CDTF">2026-03-25T01:36:37Z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