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V:\Diretoria de Serviços Administrativo_Comum\Edital\"/>
    </mc:Choice>
  </mc:AlternateContent>
  <xr:revisionPtr revIDLastSave="0" documentId="8_{00D12E05-D2CE-426F-ACEB-5B4BA578F1B2}" xr6:coauthVersionLast="36" xr6:coauthVersionMax="36" xr10:uidLastSave="{00000000-0000-0000-0000-000000000000}"/>
  <bookViews>
    <workbookView xWindow="0" yWindow="0" windowWidth="21120" windowHeight="798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<sst xmlns="http://schemas.openxmlformats.org/spreadsheetml/2006/main" count="216" uniqueCount="180">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</sst>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0" sqref="C10:E10"/>
    </sheetView>
  </sheetViews>
  <sheetFormatPr defaultColWidth="9.109375" defaultRowHeight="12" x14ac:dyDescent="0.25"/>
  <cols>
    <col min="1" max="1" width="2.88671875" style="5" customWidth="1"/>
    <col min="2" max="2" width="35.5546875" style="2" customWidth="1"/>
    <col min="3" max="3" width="22" style="28" customWidth="1"/>
    <col min="4" max="4" width="17.88671875" style="2" customWidth="1"/>
    <col min="5" max="5" width="14.6640625" style="2" customWidth="1"/>
    <col min="6" max="6" width="21.5546875" style="2" customWidth="1"/>
    <col min="7" max="7" width="19.6640625" style="27" customWidth="1"/>
    <col min="8" max="8" width="18.5546875" style="27" hidden="1" customWidth="1"/>
    <col min="9" max="10" width="18.5546875" style="2" hidden="1" customWidth="1"/>
    <col min="11" max="11" width="23.33203125" style="2" hidden="1" customWidth="1"/>
    <col min="12" max="12" width="25.6640625" style="2" hidden="1" customWidth="1"/>
    <col min="13" max="15" width="5.6640625" style="2" hidden="1" customWidth="1"/>
    <col min="16" max="16" width="1" style="2" hidden="1" customWidth="1"/>
    <col min="17" max="17" width="29.109375" style="2" hidden="1" customWidth="1"/>
    <col min="18" max="18" width="12.33203125" style="23" customWidth="1"/>
    <col min="19" max="19" width="9.109375" style="23" hidden="1" customWidth="1"/>
    <col min="20" max="22" width="8" style="59" hidden="1" customWidth="1"/>
    <col min="23" max="23" width="11.33203125" style="59" hidden="1" customWidth="1"/>
    <col min="24" max="24" width="0" style="23" hidden="1" customWidth="1"/>
    <col min="25" max="38" width="9.109375" style="23"/>
    <col min="39" max="16384" width="9.10937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3">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5">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c r="D10" s="281"/>
      <c r="E10" s="281"/>
      <c r="F10" s="95" t="s">
        <v>12</v>
      </c>
      <c r="G10" s="160"/>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c r="D11" s="286"/>
      <c r="E11" s="286"/>
      <c r="F11" s="286"/>
      <c r="G11" s="287"/>
      <c r="H11" s="118"/>
      <c r="I11" s="7"/>
      <c r="J11" s="7"/>
      <c r="K11" s="7"/>
      <c r="L11" s="7" t="e">
        <f>IF(AND(H10=0,I10=1,J10=0),1,0)</f>
        <v>#REF!</v>
      </c>
      <c r="M11" s="7"/>
      <c r="N11" s="7"/>
      <c r="O11" s="7"/>
    </row>
    <row r="12" spans="1:18" ht="96" customHeight="1" x14ac:dyDescent="0.2">
      <c r="A12" s="252"/>
      <c r="B12" s="74" t="s">
        <v>14</v>
      </c>
      <c r="C12" s="285"/>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5">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5">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330"/>
      <c r="B37" s="331"/>
      <c r="C37" s="345"/>
      <c r="D37" s="167"/>
      <c r="E37" s="113">
        <f ca="1">TODAY()</f>
        <v>46059</v>
      </c>
      <c r="F37" s="135" t="str">
        <f>J43</f>
        <v/>
      </c>
      <c r="G37" s="136" t="str">
        <f>K43</f>
        <v/>
      </c>
      <c r="H37" s="122"/>
      <c r="I37" s="13"/>
      <c r="J37" s="13"/>
      <c r="K37" s="13"/>
      <c r="L37" s="11">
        <f>IF(E30="x",1,0)</f>
        <v>0</v>
      </c>
      <c r="M37" s="14"/>
      <c r="N37" s="11"/>
      <c r="O37" s="13"/>
    </row>
    <row r="38" spans="1:54" ht="86.25" customHeight="1" thickBot="1" x14ac:dyDescent="0.35">
      <c r="A38" s="332"/>
      <c r="B38" s="333"/>
      <c r="C38" s="346" t="s">
        <v>50</v>
      </c>
      <c r="D38" s="347"/>
      <c r="E38" s="177" t="s">
        <v>51</v>
      </c>
      <c r="F38" s="241" t="s">
        <v>26</v>
      </c>
      <c r="G38" s="242"/>
      <c r="H38" s="122"/>
      <c r="I38" s="13">
        <f ca="1">IF(J38&lt;5,1,0)</f>
        <v>0</v>
      </c>
      <c r="J38" s="2">
        <f ca="1">YEARFRAC(C33,I41,1)</f>
        <v>126.10470831716466</v>
      </c>
      <c r="K38">
        <f ca="1">(J38-TRUNC(J38))*12</f>
        <v>1.2564998059759773</v>
      </c>
      <c r="L38" s="11"/>
      <c r="M38" s="14"/>
      <c r="N38" s="11"/>
      <c r="O38" s="13"/>
      <c r="S38" s="23" t="str">
        <f>F37</f>
        <v/>
      </c>
      <c r="U38" s="59" t="str">
        <f>G37</f>
        <v/>
      </c>
    </row>
    <row r="39" spans="1:54" ht="42" customHeight="1" x14ac:dyDescent="0.3">
      <c r="A39" s="168"/>
      <c r="B39" s="169"/>
      <c r="C39" s="170" t="s">
        <v>52</v>
      </c>
      <c r="D39" s="170" t="s">
        <v>53</v>
      </c>
      <c r="E39" s="174"/>
      <c r="F39" s="175"/>
      <c r="G39" s="176"/>
      <c r="H39" s="122"/>
      <c r="I39" s="13"/>
      <c r="K39"/>
      <c r="L39" s="11"/>
      <c r="M39" s="14"/>
      <c r="N39" s="11"/>
      <c r="O39" s="13"/>
    </row>
    <row r="40" spans="1:54" ht="54" customHeight="1" x14ac:dyDescent="0.25">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3">
      <c r="A41" s="100">
        <v>11</v>
      </c>
      <c r="B41" s="171" t="s">
        <v>55</v>
      </c>
      <c r="C41" s="191"/>
      <c r="D41" s="192"/>
      <c r="E41" s="178">
        <f>W41*25</f>
        <v>0</v>
      </c>
      <c r="F41" s="324"/>
      <c r="G41" s="325"/>
      <c r="H41" s="121"/>
      <c r="I41" s="32">
        <f ca="1">TODAY()</f>
        <v>46059</v>
      </c>
      <c r="J41" s="2">
        <f ca="1">YEARFRAC(D37,E37,1)</f>
        <v>126.10470831716466</v>
      </c>
      <c r="K41">
        <f ca="1">(J41-TRUNC(J41))*12</f>
        <v>1.2564998059759773</v>
      </c>
      <c r="L41" s="11" t="e">
        <f>IF(#REF!="x",1,0)</f>
        <v>#REF!</v>
      </c>
      <c r="M41" s="17"/>
      <c r="N41" s="11"/>
      <c r="O41" s="16"/>
      <c r="S41" s="23">
        <f>C41</f>
        <v>0</v>
      </c>
      <c r="U41" s="59">
        <f>D41</f>
        <v>0</v>
      </c>
      <c r="W41" s="59">
        <f>S41+U41/12</f>
        <v>0</v>
      </c>
    </row>
    <row r="42" spans="1:54" ht="113.4" customHeight="1" x14ac:dyDescent="0.25">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3">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3">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 customHeight="1" x14ac:dyDescent="0.2">
      <c r="A59" s="349">
        <v>22</v>
      </c>
      <c r="B59" s="230" t="s">
        <v>79</v>
      </c>
      <c r="C59" s="29" t="s">
        <v>80</v>
      </c>
      <c r="D59" s="86"/>
      <c r="E59" s="180">
        <f>D59*5</f>
        <v>0</v>
      </c>
      <c r="F59" s="207"/>
      <c r="G59" s="208"/>
      <c r="H59" s="132"/>
      <c r="I59" s="7"/>
      <c r="J59" s="7"/>
      <c r="K59" s="7"/>
      <c r="L59" s="7"/>
      <c r="M59" s="7"/>
      <c r="N59" s="7"/>
      <c r="O59" s="7"/>
    </row>
    <row r="60" spans="1:54" ht="51.9" customHeight="1" x14ac:dyDescent="0.2">
      <c r="A60" s="264"/>
      <c r="B60" s="260"/>
      <c r="C60" s="75" t="s">
        <v>81</v>
      </c>
      <c r="D60" s="87"/>
      <c r="E60" s="180">
        <f>D60*2.5</f>
        <v>0</v>
      </c>
      <c r="F60" s="207"/>
      <c r="G60" s="208"/>
      <c r="H60" s="132"/>
      <c r="I60" s="7"/>
      <c r="J60" s="7"/>
      <c r="K60" s="7"/>
      <c r="L60" s="7"/>
      <c r="M60" s="7"/>
      <c r="N60" s="7"/>
      <c r="O60" s="7"/>
    </row>
    <row r="61" spans="1:54" ht="51.9" customHeight="1" x14ac:dyDescent="0.2">
      <c r="A61" s="98">
        <v>23</v>
      </c>
      <c r="B61" s="75" t="s">
        <v>82</v>
      </c>
      <c r="C61" s="75" t="s">
        <v>83</v>
      </c>
      <c r="D61" s="87"/>
      <c r="E61" s="180">
        <f>D61*2</f>
        <v>0</v>
      </c>
      <c r="F61" s="207"/>
      <c r="G61" s="208"/>
      <c r="H61" s="132"/>
      <c r="I61" s="7"/>
      <c r="J61" s="7"/>
      <c r="K61" s="7"/>
      <c r="L61" s="7"/>
      <c r="M61" s="7"/>
      <c r="N61" s="7"/>
      <c r="O61" s="7"/>
    </row>
    <row r="62" spans="1:54" ht="51.9"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 hidden="1" customHeight="1" x14ac:dyDescent="0.2">
      <c r="A68" s="43">
        <v>26</v>
      </c>
      <c r="B68" s="29" t="s">
        <v>95</v>
      </c>
      <c r="C68" s="29" t="s">
        <v>96</v>
      </c>
      <c r="D68" s="91"/>
      <c r="E68" s="180">
        <f>D68*2</f>
        <v>0</v>
      </c>
      <c r="F68" s="207"/>
      <c r="G68" s="208"/>
      <c r="H68" s="203"/>
      <c r="I68" s="7"/>
      <c r="J68" s="7"/>
      <c r="K68" s="7"/>
      <c r="L68" s="203"/>
      <c r="M68" s="7"/>
      <c r="N68" s="7"/>
      <c r="O68" s="7"/>
    </row>
    <row r="69" spans="1:38" ht="27.9"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3">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3">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3">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5">
      <c r="A128" s="226" t="s">
        <v>178</v>
      </c>
      <c r="B128" s="226"/>
      <c r="C128" s="220"/>
      <c r="D128" s="220"/>
      <c r="E128" s="220"/>
      <c r="F128" s="220"/>
      <c r="G128" s="221"/>
    </row>
    <row r="129" spans="1:7" ht="25.5" customHeight="1" x14ac:dyDescent="0.25">
      <c r="A129" s="227"/>
      <c r="B129" s="227"/>
      <c r="C129" s="209"/>
      <c r="D129" s="209"/>
      <c r="E129" s="222">
        <f ca="1">NOW()</f>
        <v>46059.528439814814</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3.8" x14ac:dyDescent="0.25">
      <c r="A134" s="227"/>
      <c r="B134" s="227"/>
      <c r="C134" s="209"/>
      <c r="D134" s="209"/>
      <c r="E134" s="209" t="s">
        <v>179</v>
      </c>
      <c r="F134" s="209"/>
      <c r="G134" s="223"/>
    </row>
    <row r="135" spans="1:7" ht="14.4" thickBot="1" x14ac:dyDescent="0.3">
      <c r="A135" s="151"/>
      <c r="B135" s="152"/>
      <c r="C135" s="225"/>
      <c r="D135" s="225"/>
      <c r="E135" s="198"/>
      <c r="F135" s="150"/>
      <c r="G135" s="224"/>
    </row>
    <row r="136" spans="1:7" ht="13.8" x14ac:dyDescent="0.25">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f217concurso </cp:lastModifiedBy>
  <cp:revision/>
  <dcterms:created xsi:type="dcterms:W3CDTF">2014-10-07T12:05:22Z</dcterms:created>
  <dcterms:modified xsi:type="dcterms:W3CDTF">2026-02-06T15:41:12Z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