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6 Edital de Fundamentos de Auditoria\"/>
    </mc:Choice>
  </mc:AlternateContent>
  <xr:revisionPtr revIDLastSave="0" documentId="8_{B964E711-8DA1-4612-853C-A9348C771035}" xr6:coauthVersionLast="36" xr6:coauthVersionMax="36"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9" i="9" l="1"/>
  <c r="K34" i="9" s="1"/>
  <c r="K35" i="9" s="1"/>
  <c r="E125" i="9"/>
  <c r="E122" i="9"/>
  <c r="E121" i="9"/>
  <c r="E120" i="9"/>
  <c r="E119" i="9"/>
  <c r="E118" i="9"/>
  <c r="E117" i="9"/>
  <c r="E116" i="9"/>
  <c r="E115" i="9"/>
  <c r="E114" i="9"/>
  <c r="E110" i="9"/>
  <c r="E109" i="9"/>
  <c r="E108" i="9"/>
  <c r="E107" i="9"/>
  <c r="E106" i="9"/>
  <c r="E105" i="9"/>
  <c r="E104" i="9"/>
  <c r="E103" i="9"/>
  <c r="E102" i="9"/>
  <c r="E101" i="9"/>
  <c r="E100" i="9"/>
  <c r="E98" i="9"/>
  <c r="E96" i="9"/>
  <c r="E95" i="9"/>
  <c r="E94" i="9"/>
  <c r="E92" i="9"/>
  <c r="E91" i="9"/>
  <c r="E90" i="9"/>
  <c r="E89" i="9"/>
  <c r="E88" i="9"/>
  <c r="E86" i="9"/>
  <c r="E85" i="9"/>
  <c r="E84" i="9"/>
  <c r="E83" i="9"/>
  <c r="E82" i="9"/>
  <c r="E81" i="9"/>
  <c r="E80" i="9"/>
  <c r="E79" i="9"/>
  <c r="E78" i="9"/>
  <c r="E77" i="9"/>
  <c r="E76" i="9"/>
  <c r="E75" i="9"/>
  <c r="E74" i="9"/>
  <c r="E73" i="9"/>
  <c r="E72" i="9"/>
  <c r="E70" i="9"/>
  <c r="E69" i="9"/>
  <c r="E68" i="9"/>
  <c r="E67" i="9"/>
  <c r="E66" i="9"/>
  <c r="E65" i="9"/>
  <c r="E63" i="9"/>
  <c r="E62" i="9"/>
  <c r="E61" i="9"/>
  <c r="E60" i="9"/>
  <c r="E59" i="9"/>
  <c r="E58" i="9"/>
  <c r="E57" i="9"/>
  <c r="E111" i="9" s="1"/>
  <c r="E56" i="9"/>
  <c r="E55" i="9"/>
  <c r="E54" i="9"/>
  <c r="E53" i="9"/>
  <c r="E51" i="9"/>
  <c r="E50" i="9"/>
  <c r="U46" i="9"/>
  <c r="S46" i="9"/>
  <c r="W46" i="9" s="1"/>
  <c r="E46" i="9" s="1"/>
  <c r="U45" i="9"/>
  <c r="S45" i="9"/>
  <c r="W45" i="9" s="1"/>
  <c r="E45" i="9" s="1"/>
  <c r="W44" i="9"/>
  <c r="E44" i="9" s="1"/>
  <c r="U44" i="9"/>
  <c r="S44" i="9"/>
  <c r="U43" i="9"/>
  <c r="W43" i="9" s="1"/>
  <c r="E43" i="9" s="1"/>
  <c r="S43" i="9"/>
  <c r="L43" i="9"/>
  <c r="K43" i="9"/>
  <c r="J43" i="9"/>
  <c r="U42" i="9"/>
  <c r="S42" i="9"/>
  <c r="W42" i="9" s="1"/>
  <c r="E42" i="9" s="1"/>
  <c r="U41" i="9"/>
  <c r="S41" i="9"/>
  <c r="W41" i="9" s="1"/>
  <c r="E41" i="9" s="1"/>
  <c r="L41" i="9"/>
  <c r="I41" i="9"/>
  <c r="I42" i="9" s="1"/>
  <c r="U40" i="9"/>
  <c r="S40" i="9"/>
  <c r="W40" i="9" s="1"/>
  <c r="K40" i="9"/>
  <c r="J40" i="9"/>
  <c r="U38" i="9"/>
  <c r="L37" i="9"/>
  <c r="G37" i="9"/>
  <c r="F37" i="9"/>
  <c r="S38" i="9" s="1"/>
  <c r="E37" i="9"/>
  <c r="J42" i="9" s="1"/>
  <c r="L34" i="9"/>
  <c r="N26" i="9" s="1"/>
  <c r="K33" i="9"/>
  <c r="J33" i="9"/>
  <c r="J34" i="9" s="1"/>
  <c r="I33" i="9"/>
  <c r="I34" i="9" s="1"/>
  <c r="L31" i="9"/>
  <c r="I31" i="9"/>
  <c r="J31" i="9" s="1"/>
  <c r="L30" i="9"/>
  <c r="J30" i="9"/>
  <c r="I30" i="9"/>
  <c r="K30" i="9" s="1"/>
  <c r="L29" i="9"/>
  <c r="M6" i="9" s="1"/>
  <c r="J29" i="9"/>
  <c r="I29" i="9"/>
  <c r="I28" i="9"/>
  <c r="J28" i="9" s="1"/>
  <c r="C28" i="9"/>
  <c r="M27" i="9"/>
  <c r="L27" i="9"/>
  <c r="M5" i="9" s="1"/>
  <c r="I27" i="9"/>
  <c r="J27" i="9" s="1"/>
  <c r="C27" i="9"/>
  <c r="I26" i="9"/>
  <c r="J26" i="9" s="1"/>
  <c r="I25" i="9"/>
  <c r="J25" i="9" s="1"/>
  <c r="I24" i="9"/>
  <c r="J24" i="9" s="1"/>
  <c r="C24" i="9"/>
  <c r="L22" i="9"/>
  <c r="I22" i="9"/>
  <c r="D33" i="9" s="1"/>
  <c r="L21" i="9"/>
  <c r="C21" i="9"/>
  <c r="L20" i="9"/>
  <c r="J19" i="9"/>
  <c r="J17" i="9"/>
  <c r="K16" i="9"/>
  <c r="A14" i="9" s="1"/>
  <c r="J16" i="9"/>
  <c r="I19" i="9" s="1"/>
  <c r="H13" i="9"/>
  <c r="K12" i="9"/>
  <c r="J12" i="9"/>
  <c r="L14" i="9" s="1"/>
  <c r="I12" i="9"/>
  <c r="H12" i="9"/>
  <c r="J10" i="9"/>
  <c r="I10" i="9"/>
  <c r="H10" i="9"/>
  <c r="L10" i="9" s="1"/>
  <c r="J35" i="9" l="1"/>
  <c r="O5" i="9"/>
  <c r="N17" i="9" s="1"/>
  <c r="N5" i="9"/>
  <c r="M17" i="9" s="1"/>
  <c r="O17" i="9" s="1"/>
  <c r="N6" i="9"/>
  <c r="M20" i="9" s="1"/>
  <c r="O6" i="9"/>
  <c r="N20" i="9" s="1"/>
  <c r="E40" i="9"/>
  <c r="W47" i="9"/>
  <c r="J48" i="9" s="1"/>
  <c r="J20" i="9"/>
  <c r="K19" i="9"/>
  <c r="A18" i="9" s="1"/>
  <c r="J36" i="9"/>
  <c r="L12" i="9"/>
  <c r="M16" i="9"/>
  <c r="M21" i="9" s="1"/>
  <c r="M22" i="9" s="1"/>
  <c r="M26" i="9"/>
  <c r="L11" i="9"/>
  <c r="J38" i="9"/>
  <c r="N16" i="9"/>
  <c r="H33" i="9"/>
  <c r="J13" i="9"/>
  <c r="K13" i="9" s="1"/>
  <c r="L13" i="9" s="1"/>
  <c r="K24" i="9"/>
  <c r="K31" i="9" s="1"/>
  <c r="E34" i="9" s="1"/>
  <c r="J41" i="9"/>
  <c r="K41" i="9" s="1"/>
  <c r="L15" i="9" l="1"/>
  <c r="K38" i="9"/>
  <c r="I38" i="9"/>
  <c r="O20" i="9"/>
  <c r="O21" i="9" s="1"/>
  <c r="L44" i="9" s="1"/>
  <c r="L45" i="9" s="1"/>
  <c r="L47" i="9" s="1"/>
  <c r="N21" i="9"/>
  <c r="N22" i="9" s="1"/>
  <c r="N33" i="9" s="1"/>
  <c r="N34" i="9" s="1"/>
  <c r="N36" i="9" s="1"/>
  <c r="K48" i="9"/>
  <c r="E47" i="9" s="1"/>
  <c r="E127" i="9" s="1"/>
  <c r="M33" i="9"/>
  <c r="M34" i="9" s="1"/>
  <c r="M36" i="9" s="1"/>
  <c r="M29" i="9"/>
  <c r="M30" i="9" s="1"/>
  <c r="M31" i="9" s="1"/>
  <c r="O26" i="9"/>
  <c r="L51" i="9"/>
  <c r="I48" i="9"/>
  <c r="L48" i="9" s="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<sst xmlns="http://schemas.openxmlformats.org/spreadsheetml/2006/main" count="219" uniqueCount="183">
  <si>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</si>
  <si>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</si>
  <si>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</si>
  <si>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</si>
  <si>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</si>
  <si>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</si>
  <si>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</si>
  <si>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</si>
  <si>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</si>
  <si>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</si>
  <si>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</si>
  <si>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</si>
  <si>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</si>
  <si>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</si>
  <si>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</si>
  <si>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</si>
  <si>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</si>
  <si>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</si>
  <si>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</si>
  <si>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</si>
  <si>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</si>
  <si>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</si>
  <si>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</si>
  <si>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</si>
  <si>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</si>
  <si>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</si>
  <si>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</si>
  <si>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</si>
  <si>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</si>
  <si>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</si>
  <si>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</si>
  <si>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</si>
  <si>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</si>
  <si>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</si>
  <si>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</si>
  <si>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</si>
  <si>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</si>
  <si>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</si>
  <si>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</si>
  <si>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</si>
  <si>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</si>
  <si>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</si>
  <si>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</si>
  <si>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</si>
  <si>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</si>
  <si>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</si>
  <si>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</si>
  <si>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</si>
  <si>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</si>
  <si>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</si>
  <si>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</si>
  <si>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</si>
  <si>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</si>
  <si>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</si>
  <si>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</si>
  <si>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</si>
  <si>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</si>
  <si>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</si>
  <si>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</si>
  <si>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</si>
  <si>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</si>
  <si>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</si>
  <si>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</si>
  <si>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</si>
  <si>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</si>
  <si>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</si>
  <si>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</si>
  <si>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</si>
  <si>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</si>
  <si>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</si>
  <si>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</si>
  <si>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</si>
  <si>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</si>
  <si>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</si>
  <si>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</si>
  <si>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</si>
  <si>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</si>
  <si>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</si>
  <si>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</si>
  <si>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</si>
  <si>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</si>
  <si>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</si>
  <si>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</si>
  <si>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</si>
  <si>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</si>
  <si>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</si>
  <si>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</si>
  <si>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</si>
  <si>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</si>
  <si>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</si>
  <si>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</si>
  <si>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</si>
  <si>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</si>
  <si>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</si>
  <si>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</si>
  <si>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</si>
  <si>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</si>
  <si>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</si>
  <si>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</si>
  <si>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</si>
  <si>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</si>
  <si>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</si>
  <si>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</si>
  <si>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</si>
  <si>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</si>
  <si>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</si>
  <si>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</si>
  <si>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</si>
  <si>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</si>
  <si>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</si>
  <si>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</si>
  <si>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</si>
  <si>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</si>
  <si>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</si>
  <si>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</si>
  <si>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</si>
  <si>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</si>
  <si>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</si>
  <si>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</si>
  <si>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</si>
  <si>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</si>
  <si>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</si>
  <si>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</si>
  <si>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</si>
  <si>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</si>
  <si>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</si>
  <si>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</si>
  <si>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</si>
  <si>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</si>
  <si>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</si>
  <si>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</si>
  <si>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</si>
  <si>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</si>
  <si>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</si>
  <si>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</si>
  <si>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</si>
  <si>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</si>
  <si>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</si>
  <si>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</si>
  <si>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</si>
  <si>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</si>
  <si>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</si>
  <si>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</si>
  <si>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</si>
  <si>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</si>
  <si>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</si>
  <si>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</si>
  <si>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</si>
  <si>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</si>
  <si>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</si>
  <si>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</si>
  <si>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</si>
  <si>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</si>
  <si>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</si>
  <si>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</si>
  <si>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</si>
  <si>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</si>
  <si>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</si>
  <si>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</si>
  <si>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</si>
  <si>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</si>
  <si>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</si>
  <si>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</si>
  <si>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</si>
  <si>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</si>
  <si>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</si>
  <si>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</si>
  <si>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</si>
  <si>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</si>
  <si>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</si>
  <si>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</si>
  <si>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</si>
  <si>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</si>
  <si>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</si>
  <si>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</si>
  <si>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</si>
  <si>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</si>
  <si>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</si>
  <si>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</si>
  <si>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</si>
  <si>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26/2026</t>
  </si>
  <si>
    <t>Fundamentos de Auditoria</t>
  </si>
  <si>
    <t>Análise e Desenvolvimento de algoritmos e aplicações / Infraestrutura e Gestão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</si>
</sst>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9">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AC12" sqref="AC12"/>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181</v>
      </c>
      <c r="D11" s="292"/>
      <c r="E11" s="292"/>
      <c r="F11" s="292"/>
      <c r="G11" s="293"/>
      <c r="H11" s="118"/>
      <c r="I11" s="7"/>
      <c r="J11" s="7"/>
      <c r="K11" s="7"/>
      <c r="L11" s="7" t="e">
        <f>IF(AND(H10=0,I10=1,J10=0),1,0)</f>
        <v>#REF!</v>
      </c>
      <c r="M11" s="7"/>
      <c r="N11" s="7"/>
      <c r="O11" s="7"/>
    </row>
    <row r="12" spans="1:18" ht="96" customHeight="1" x14ac:dyDescent="0.2">
      <c r="A12" s="310"/>
      <c r="B12" s="74" t="s">
        <v>14</v>
      </c>
      <c r="C12" s="308"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178</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46122</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126.27719570560083</v>
      </c>
      <c r="K38">
        <f ca="1">(J38-TRUNC(J38))*12</f>
        <v>3.3263484672099821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 t="shared" ref="S40:S46" si="2">C40</f>
        <v>0</v>
      </c>
      <c r="U40" s="59">
        <f t="shared" ref="U40:U46" si="3">D40</f>
        <v>0</v>
      </c>
      <c r="W40" s="59">
        <f t="shared" ref="W40:W46" si="4">S40+U40/12</f>
        <v>0</v>
      </c>
    </row>
    <row r="41" spans="1:54" ht="62.25" customHeight="1" x14ac:dyDescent="0.25">
      <c r="A41" s="100">
        <v>11</v>
      </c>
      <c r="B41" s="170" t="s">
        <v>54</v>
      </c>
      <c r="C41" s="190"/>
      <c r="D41" s="191"/>
      <c r="E41" s="177">
        <f>W41*25</f>
        <v>0</v>
      </c>
      <c r="F41" s="211"/>
      <c r="G41" s="212"/>
      <c r="H41" s="121"/>
      <c r="I41" s="32">
        <f ca="1">TODAY()</f>
        <v>46122</v>
      </c>
      <c r="J41" s="2">
        <f ca="1">YEARFRAC(D37,E37,1)</f>
        <v>126.27719570560083</v>
      </c>
      <c r="K41">
        <f ca="1">(J41-TRUNC(J41))*12</f>
        <v>3.3263484672099821</v>
      </c>
      <c r="L41" s="11" t="e">
        <f>IF(#REF!="x",1,0)</f>
        <v>#REF!</v>
      </c>
      <c r="M41" s="17"/>
      <c r="N41" s="11"/>
      <c r="O41" s="16"/>
      <c r="S41" s="23">
        <f t="shared" si="2"/>
        <v>0</v>
      </c>
      <c r="U41" s="59">
        <f t="shared" si="3"/>
        <v>0</v>
      </c>
      <c r="W41" s="59">
        <f t="shared" si="4"/>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 t="shared" si="2"/>
        <v>0</v>
      </c>
      <c r="U42" s="59">
        <f t="shared" si="3"/>
        <v>0</v>
      </c>
      <c r="W42" s="59">
        <f t="shared" si="4"/>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si="2"/>
        <v>0</v>
      </c>
      <c r="U43" s="59">
        <f t="shared" si="3"/>
        <v>0</v>
      </c>
      <c r="W43" s="59">
        <f t="shared" si="4"/>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D116*1</f>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D118*10</f>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D119*10</f>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46122.438544328703</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8" priority="9" operator="equal">
      <formula>"PREENCHA TODOS OS CAMPOS ACIMA PARA NÃO TER SUA INSCRIÇÃO INVALIDADA"</formula>
    </cfRule>
    <cfRule type="cellIs" dxfId="7" priority="15" operator="equal">
      <formula>"PREENCHIMENTO DOS CAMPOS 1,2 E 3 ESTÁ CORRETO"</formula>
    </cfRule>
  </conditionalFormatting>
  <conditionalFormatting sqref="A14:G14">
    <cfRule type="cellIs" dxfId="6" priority="2" operator="equal">
      <formula>"PREENCHIMENTO ESTÁ COMPLETO"</formula>
    </cfRule>
    <cfRule type="cellIs" dxfId="5" priority="5" operator="equal">
      <formula>"PREENCHIMENTO ESTÁ CORRETO"</formula>
    </cfRule>
  </conditionalFormatting>
  <conditionalFormatting sqref="A18:G18 H22">
    <cfRule type="cellIs" dxfId="4" priority="10" operator="equal">
      <formula>"ASSINALE UMA OPÇÃO DE DISCIPLINA E PREENCHA O CAMPO AZUL PARA NÃO TER A INSCRIÇÃO INVALIDADA"</formula>
    </cfRule>
    <cfRule type="cellIs" dxfId="3" priority="14" operator="equal">
      <formula>"PREENCHIMENTO DO CAMPO 4 ESTÁ CORRETO"</formula>
    </cfRule>
  </conditionalFormatting>
  <conditionalFormatting sqref="A18:G18">
    <cfRule type="cellIs" dxfId="2" priority="1" operator="equal">
      <formula>"PREENCHIMENTO ESTÁ COMPLETO"</formula>
    </cfRule>
    <cfRule type="cellIs" dxfId="1" priority="4" operator="equal">
      <formula>"PREENCHIMENTO ESTÁ CORRETO"</formula>
    </cfRule>
    <cfRule type="cellIs" dxfId="0" priority="6" operator="equal">
      <formula>"ASSINALE UMA OPÇÃO DE DISCIPLINA PARA NÃO TER A INSCRIÇÃO INVALIDADA"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2026-04-10T13:31:39Z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