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4714201-A5DF-4294-9F74-E097A0485501}"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<sst xmlns="http://schemas.openxmlformats.org/spreadsheetml/2006/main" count="220" uniqueCount="184">
  <si>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</si>
  <si>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</si>
  <si>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</si>
  <si>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</si>
  <si>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</si>
  <si>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</si>
  <si>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</si>
  <si>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</si>
  <si>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</si>
  <si>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</si>
  <si>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</si>
  <si>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</si>
  <si>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</si>
  <si>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</si>
  <si>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</si>
  <si>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</si>
  <si>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</si>
  <si>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</si>
  <si>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</si>
  <si>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</si>
  <si>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</si>
  <si>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</si>
  <si>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</si>
  <si>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</si>
  <si>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</si>
  <si>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</si>
  <si>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</si>
  <si>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</si>
  <si>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</si>
  <si>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</si>
  <si>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</si>
  <si>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</si>
  <si>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</si>
  <si>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</si>
  <si>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</si>
  <si>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</si>
  <si>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</si>
  <si>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</si>
  <si>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</si>
  <si>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</si>
  <si>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</si>
  <si>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</si>
  <si>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</si>
  <si>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</si>
  <si>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</si>
  <si>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</si>
  <si>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</si>
  <si>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</si>
  <si>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</si>
  <si>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</si>
  <si>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</si>
  <si>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</si>
  <si>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</si>
  <si>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</si>
  <si>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</si>
  <si>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</si>
  <si>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</si>
  <si>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</si>
  <si>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</si>
  <si>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</si>
  <si>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</si>
  <si>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</si>
  <si>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</si>
  <si>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</si>
  <si>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</si>
  <si>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</si>
  <si>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</si>
  <si>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</si>
  <si>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</si>
  <si>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</si>
  <si>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</si>
  <si>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</si>
  <si>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</si>
  <si>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</si>
  <si>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</si>
  <si>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</si>
  <si>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</si>
  <si>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</si>
  <si>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</si>
  <si>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</si>
  <si>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</si>
  <si>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</si>
  <si>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</si>
  <si>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</si>
  <si>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</si>
  <si>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</si>
  <si>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</si>
  <si>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</si>
  <si>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</si>
  <si>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</si>
  <si>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</si>
  <si>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</si>
  <si>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</si>
  <si>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</si>
  <si>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</si>
  <si>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</si>
  <si>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</si>
  <si>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</si>
  <si>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</si>
  <si>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</si>
  <si>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</si>
  <si>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</si>
  <si>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</si>
  <si>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</si>
  <si>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</si>
  <si>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</si>
  <si>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</si>
  <si>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</si>
  <si>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</si>
  <si>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</si>
  <si>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</si>
  <si>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</si>
  <si>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</si>
  <si>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</si>
  <si>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</si>
  <si>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</si>
  <si>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</si>
  <si>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</si>
  <si>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</si>
  <si>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</si>
  <si>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</si>
  <si>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</si>
  <si>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</si>
  <si>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</si>
  <si>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</si>
  <si>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</si>
  <si>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</si>
  <si>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</si>
  <si>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</si>
  <si>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</si>
  <si>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</si>
  <si>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</si>
  <si>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</si>
  <si>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</si>
  <si>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</si>
  <si>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</si>
  <si>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</si>
  <si>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</si>
  <si>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</si>
  <si>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</si>
  <si>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</si>
  <si>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</si>
  <si>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</si>
  <si>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</si>
  <si>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</si>
  <si>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</si>
  <si>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</si>
  <si>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</si>
  <si>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</si>
  <si>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</si>
  <si>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</si>
  <si>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</si>
  <si>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</si>
  <si>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</si>
  <si>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</si>
  <si>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</si>
  <si>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</si>
  <si>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</si>
  <si>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</si>
  <si>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</si>
  <si>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</si>
  <si>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</si>
  <si>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</si>
  <si>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</si>
  <si>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</si>
  <si>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</si>
  <si>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</si>
  <si>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</si>
  <si>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</si>
  <si>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</si>
  <si>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</si>
  <si>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</si>
  <si>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</si>
  <si>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</si>
  <si>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</si>
  <si>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</si>
  <si>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</si>
  <si>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</si>
  <si>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</si>
  <si>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</si>
  <si>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044/2026</t>
  </si>
  <si>
    <t>PROJETO INTEGRADOR ADS I A</t>
  </si>
  <si>
    <t>ANÁLISE E DESENVOLVIMENTO DE ALGORITMOS E APLICAÇÕES / ELETRÔNICA E AUTOMAÇÃO</t>
  </si>
  <si>
    <t>PAULÍNIA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</si>
</sst>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4">
      <c r="A7" s="276" t="s">
        <v>5</v>
      </c>
      <c r="B7" s="277"/>
      <c r="C7" s="277"/>
      <c r="D7" s="277"/>
      <c r="E7" s="277"/>
      <c r="F7" s="277"/>
      <c r="G7" s="278"/>
      <c r="H7" s="117"/>
      <c r="I7" s="6"/>
      <c r="J7" s="6"/>
      <c r="K7" s="6"/>
      <c r="L7" s="6"/>
      <c r="M7" s="203"/>
      <c r="N7" s="6"/>
      <c r="O7" s="6"/>
      <c r="Q7" t="s">
        <v>6</v>
      </c>
    </row>
    <row r="8" spans="1:18" ht="15" customHeight="1" thickBot="1" x14ac:dyDescent="0.3">
      <c r="A8" s="288" t="s">
        <v>7</v>
      </c>
      <c r="B8" s="289"/>
      <c r="C8" s="289"/>
      <c r="D8" s="289"/>
      <c r="E8" s="289"/>
      <c r="F8" s="289"/>
      <c r="G8" s="290"/>
      <c r="H8" s="118"/>
      <c r="I8" s="7"/>
      <c r="J8" s="7"/>
      <c r="K8" s="7"/>
      <c r="L8" s="7"/>
      <c r="M8" s="7"/>
      <c r="N8" s="7"/>
      <c r="O8" s="7"/>
    </row>
    <row r="9" spans="1:18" ht="45.65" customHeight="1" thickBot="1" x14ac:dyDescent="0.3">
      <c r="A9" s="164">
        <v>1</v>
      </c>
      <c r="B9" s="165" t="s">
        <v>8</v>
      </c>
      <c r="C9" s="312"/>
      <c r="D9" s="313"/>
      <c r="E9" s="314"/>
      <c r="F9" s="195" t="s">
        <v>9</v>
      </c>
      <c r="G9" s="166"/>
      <c r="H9" s="118" t="s">
        <v>10</v>
      </c>
      <c r="I9" s="7"/>
      <c r="J9" s="7"/>
      <c r="K9" s="7"/>
      <c r="L9" s="7"/>
      <c r="M9" s="7"/>
      <c r="N9" s="7"/>
      <c r="O9" s="7"/>
    </row>
    <row r="10" spans="1:18" ht="27.75" customHeight="1" x14ac:dyDescent="0.25">
      <c r="A10" s="96">
        <v>2</v>
      </c>
      <c r="B10" s="163" t="s">
        <v>11</v>
      </c>
      <c r="C10" s="286" t="s">
        <v>183</v>
      </c>
      <c r="D10" s="287"/>
      <c r="E10" s="287"/>
      <c r="F10" s="95" t="s">
        <v>12</v>
      </c>
      <c r="G10" s="160" t="s">
        <v>180</v>
      </c>
      <c r="H10" s="118" t="e">
        <f>IF(#REF!="X",1,0)</f>
        <v>#REF!</v>
      </c>
      <c r="I10" s="118" t="e">
        <f>IF(#REF!="X",1,0)</f>
        <v>#REF!</v>
      </c>
      <c r="J10" s="118" t="e">
        <f>IF(#REF!="X",1,0)</f>
        <v>#REF!</v>
      </c>
      <c r="K10" s="7"/>
      <c r="L10" s="139" t="e">
        <f>IF(SUM(H10:J10)=0,0,IF(SUM(H10:J10)&gt;1,0,1))</f>
        <v>#REF!</v>
      </c>
      <c r="M10" s="7"/>
      <c r="N10" s="7"/>
      <c r="O10" s="7"/>
    </row>
    <row r="11" spans="1:18" ht="29.25" customHeight="1" x14ac:dyDescent="0.25">
      <c r="A11" s="308">
        <v>3</v>
      </c>
      <c r="B11" s="8" t="s">
        <v>13</v>
      </c>
      <c r="C11" s="291" t="s">
        <v>181</v>
      </c>
      <c r="D11" s="292"/>
      <c r="E11" s="292"/>
      <c r="F11" s="292"/>
      <c r="G11" s="293"/>
      <c r="H11" s="118"/>
      <c r="I11" s="7"/>
      <c r="J11" s="7"/>
      <c r="K11" s="7"/>
      <c r="L11" s="7" t="e">
        <f>IF(AND(H10=0,I10=1,J10=0),1,0)</f>
        <v>#REF!</v>
      </c>
      <c r="M11" s="7"/>
      <c r="N11" s="7"/>
      <c r="O11" s="7"/>
    </row>
    <row r="12" spans="1:18" ht="96" customHeight="1" x14ac:dyDescent="0.25">
      <c r="A12" s="309"/>
      <c r="B12" s="74" t="s">
        <v>14</v>
      </c>
      <c r="C12" s="291"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5">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5">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3">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5" customHeight="1" x14ac:dyDescent="0.25">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5">
      <c r="A25" s="296"/>
      <c r="B25" s="24" t="s">
        <v>31</v>
      </c>
      <c r="C25" s="78"/>
      <c r="D25" s="30">
        <v>50</v>
      </c>
      <c r="E25" s="31"/>
      <c r="F25" s="209"/>
      <c r="G25" s="210"/>
      <c r="H25" s="203"/>
      <c r="I25" s="7">
        <f t="shared" si="0"/>
        <v>0</v>
      </c>
      <c r="J25" s="7">
        <f t="shared" si="1"/>
        <v>0</v>
      </c>
      <c r="K25" s="7"/>
      <c r="L25" s="9"/>
      <c r="M25" s="9"/>
      <c r="N25" s="9"/>
      <c r="O25" s="7"/>
    </row>
    <row r="26" spans="1:38" ht="32.15" customHeight="1" x14ac:dyDescent="0.25">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3">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264"/>
      <c r="B38" s="265"/>
      <c r="C38" s="218" t="s">
        <v>50</v>
      </c>
      <c r="D38" s="219"/>
      <c r="E38" s="177" t="s">
        <v>51</v>
      </c>
      <c r="F38" s="310" t="s">
        <v>26</v>
      </c>
      <c r="G38" s="311"/>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211"/>
      <c r="G41" s="212"/>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3">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40"/>
      <c r="B54" s="225"/>
      <c r="C54" s="29" t="s">
        <v>72</v>
      </c>
      <c r="D54" s="86"/>
      <c r="E54" s="180">
        <f>D54*10</f>
        <v>0</v>
      </c>
      <c r="F54" s="207"/>
      <c r="G54" s="208"/>
      <c r="H54" s="203"/>
    </row>
    <row r="55" spans="1:54" ht="38.25" customHeight="1" x14ac:dyDescent="0.25">
      <c r="A55" s="324">
        <v>20</v>
      </c>
      <c r="B55" s="229" t="s">
        <v>73</v>
      </c>
      <c r="C55" s="201" t="s">
        <v>74</v>
      </c>
      <c r="D55" s="86"/>
      <c r="E55" s="180">
        <f>D55*20</f>
        <v>0</v>
      </c>
      <c r="F55" s="207"/>
      <c r="G55" s="208"/>
      <c r="H55" s="132"/>
    </row>
    <row r="56" spans="1:54" ht="75" customHeight="1" x14ac:dyDescent="0.25">
      <c r="A56" s="240"/>
      <c r="B56" s="225"/>
      <c r="C56" s="29" t="s">
        <v>75</v>
      </c>
      <c r="D56" s="86"/>
      <c r="E56" s="180">
        <f>D56*5</f>
        <v>0</v>
      </c>
      <c r="F56" s="207"/>
      <c r="G56" s="208"/>
      <c r="H56" s="132"/>
      <c r="I56" s="7"/>
      <c r="J56" s="7"/>
      <c r="K56" s="7"/>
      <c r="L56" s="20"/>
      <c r="M56" s="7"/>
      <c r="N56" s="7"/>
      <c r="O56" s="7"/>
    </row>
    <row r="57" spans="1:54" ht="75" customHeight="1" x14ac:dyDescent="0.25">
      <c r="A57" s="222">
        <v>21</v>
      </c>
      <c r="B57" s="224" t="s">
        <v>76</v>
      </c>
      <c r="C57" s="75" t="s">
        <v>77</v>
      </c>
      <c r="D57" s="86"/>
      <c r="E57" s="180">
        <f>D57*10</f>
        <v>0</v>
      </c>
      <c r="F57" s="207"/>
      <c r="G57" s="208"/>
      <c r="H57" s="133"/>
      <c r="I57" s="203"/>
      <c r="J57" s="203"/>
      <c r="K57" s="203"/>
      <c r="M57" s="203"/>
      <c r="N57" s="203"/>
      <c r="O57" s="203"/>
    </row>
    <row r="58" spans="1:54" ht="57" customHeight="1" thickBot="1" x14ac:dyDescent="0.3">
      <c r="A58" s="223"/>
      <c r="B58" s="225"/>
      <c r="C58" s="75" t="s">
        <v>78</v>
      </c>
      <c r="D58" s="87"/>
      <c r="E58" s="180">
        <f>D58*5</f>
        <v>0</v>
      </c>
      <c r="F58" s="207"/>
      <c r="G58" s="208"/>
      <c r="H58" s="132"/>
      <c r="L58" s="7"/>
    </row>
    <row r="59" spans="1:54" ht="52" customHeight="1" x14ac:dyDescent="0.25">
      <c r="A59" s="234">
        <v>22</v>
      </c>
      <c r="B59" s="228" t="s">
        <v>79</v>
      </c>
      <c r="C59" s="29" t="s">
        <v>80</v>
      </c>
      <c r="D59" s="86"/>
      <c r="E59" s="180">
        <f>D59*5</f>
        <v>0</v>
      </c>
      <c r="F59" s="207"/>
      <c r="G59" s="208"/>
      <c r="H59" s="132"/>
      <c r="I59" s="7"/>
      <c r="J59" s="7"/>
      <c r="K59" s="7"/>
      <c r="L59" s="7"/>
      <c r="M59" s="7"/>
      <c r="N59" s="7"/>
      <c r="O59" s="7"/>
    </row>
    <row r="60" spans="1:54" ht="52" customHeight="1" x14ac:dyDescent="0.25">
      <c r="A60" s="235"/>
      <c r="B60" s="225"/>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327">
        <v>24</v>
      </c>
      <c r="B62" s="224" t="s">
        <v>84</v>
      </c>
      <c r="C62" s="75" t="s">
        <v>85</v>
      </c>
      <c r="D62" s="87"/>
      <c r="E62" s="180">
        <f>D62*2</f>
        <v>0</v>
      </c>
      <c r="F62" s="207"/>
      <c r="G62" s="208"/>
      <c r="H62" s="132"/>
      <c r="I62" s="7"/>
      <c r="J62" s="7"/>
      <c r="K62" s="7"/>
      <c r="L62" s="7"/>
      <c r="M62" s="7"/>
      <c r="N62" s="7"/>
      <c r="O62" s="7"/>
    </row>
    <row r="63" spans="1:54" ht="60" customHeight="1" thickBot="1" x14ac:dyDescent="0.3">
      <c r="A63" s="235"/>
      <c r="B63" s="233"/>
      <c r="C63" s="200" t="s">
        <v>86</v>
      </c>
      <c r="D63" s="88"/>
      <c r="E63" s="180">
        <f>D63</f>
        <v>0</v>
      </c>
      <c r="F63" s="207"/>
      <c r="G63" s="208"/>
      <c r="H63" s="132"/>
      <c r="I63" s="7"/>
      <c r="J63" s="7"/>
      <c r="K63" s="7"/>
      <c r="L63" s="7"/>
      <c r="M63" s="7"/>
      <c r="N63" s="7"/>
      <c r="O63" s="7"/>
    </row>
    <row r="64" spans="1:54" ht="79.5" customHeight="1" thickBot="1" x14ac:dyDescent="0.3">
      <c r="A64" s="220" t="s">
        <v>87</v>
      </c>
      <c r="B64" s="221"/>
      <c r="C64" s="69" t="s">
        <v>63</v>
      </c>
      <c r="D64" s="70" t="s">
        <v>88</v>
      </c>
      <c r="E64" s="181" t="s">
        <v>65</v>
      </c>
      <c r="F64" s="226" t="s">
        <v>26</v>
      </c>
      <c r="G64" s="227"/>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20" t="s">
        <v>101</v>
      </c>
      <c r="B71" s="230"/>
      <c r="C71" s="104" t="s">
        <v>63</v>
      </c>
      <c r="D71" s="70" t="s">
        <v>88</v>
      </c>
      <c r="E71" s="83" t="s">
        <v>65</v>
      </c>
      <c r="F71" s="226" t="s">
        <v>26</v>
      </c>
      <c r="G71" s="227"/>
      <c r="H71" s="203"/>
      <c r="I71" s="7"/>
      <c r="J71" s="7"/>
      <c r="K71" s="7"/>
      <c r="L71" s="203"/>
      <c r="M71" s="7"/>
      <c r="N71" s="7"/>
      <c r="O71" s="7"/>
    </row>
    <row r="72" spans="1:38" ht="42" customHeight="1" x14ac:dyDescent="0.25">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3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32"/>
      <c r="B74" s="225"/>
      <c r="C74" s="29" t="s">
        <v>105</v>
      </c>
      <c r="D74" s="91"/>
      <c r="E74" s="182">
        <f>D74*2.5</f>
        <v>0</v>
      </c>
      <c r="F74" s="207"/>
      <c r="G74" s="208"/>
      <c r="H74" s="132"/>
      <c r="I74" s="7"/>
      <c r="J74" s="7"/>
      <c r="K74" s="7"/>
      <c r="L74" s="7"/>
      <c r="M74" s="7"/>
      <c r="N74" s="7"/>
      <c r="O74" s="7"/>
    </row>
    <row r="75" spans="1:38" ht="55.5" customHeight="1" x14ac:dyDescent="0.25">
      <c r="A75" s="315">
        <v>30</v>
      </c>
      <c r="B75" s="224" t="s">
        <v>106</v>
      </c>
      <c r="C75" s="29" t="s">
        <v>107</v>
      </c>
      <c r="D75" s="91"/>
      <c r="E75" s="182">
        <f>8*D75</f>
        <v>0</v>
      </c>
      <c r="F75" s="207"/>
      <c r="G75" s="208"/>
      <c r="H75" s="132"/>
      <c r="I75" s="7"/>
      <c r="J75" s="7"/>
      <c r="K75" s="7"/>
      <c r="L75" s="7"/>
      <c r="M75" s="7"/>
      <c r="N75" s="7"/>
      <c r="O75" s="7"/>
    </row>
    <row r="76" spans="1:38" ht="60.75" customHeight="1" x14ac:dyDescent="0.25">
      <c r="A76" s="294"/>
      <c r="B76" s="228"/>
      <c r="C76" s="29" t="s">
        <v>108</v>
      </c>
      <c r="D76" s="91"/>
      <c r="E76" s="182">
        <f>4*D76</f>
        <v>0</v>
      </c>
      <c r="F76" s="207"/>
      <c r="G76" s="208"/>
      <c r="H76" s="133"/>
      <c r="I76" s="7"/>
      <c r="J76" s="7"/>
      <c r="K76" s="7"/>
      <c r="L76" s="203"/>
      <c r="M76" s="7"/>
      <c r="N76" s="7"/>
      <c r="O76" s="7"/>
    </row>
    <row r="77" spans="1:38" ht="45.75" customHeight="1" x14ac:dyDescent="0.25">
      <c r="A77" s="294"/>
      <c r="B77" s="228"/>
      <c r="C77" s="29" t="s">
        <v>109</v>
      </c>
      <c r="D77" s="91"/>
      <c r="E77" s="182">
        <f>3*D77</f>
        <v>0</v>
      </c>
      <c r="F77" s="207"/>
      <c r="G77" s="208"/>
      <c r="H77" s="132"/>
      <c r="I77" s="203"/>
      <c r="J77" s="203"/>
      <c r="K77" s="203"/>
      <c r="L77" s="7"/>
      <c r="M77" s="203"/>
      <c r="N77" s="203"/>
      <c r="O77" s="203"/>
    </row>
    <row r="78" spans="1:38" ht="45.75" customHeight="1" x14ac:dyDescent="0.25">
      <c r="A78" s="294"/>
      <c r="B78" s="228"/>
      <c r="C78" s="29" t="s">
        <v>110</v>
      </c>
      <c r="D78" s="91"/>
      <c r="E78" s="182">
        <f>D78*2</f>
        <v>0</v>
      </c>
      <c r="F78" s="207"/>
      <c r="G78" s="208"/>
      <c r="H78" s="132"/>
      <c r="I78" s="203"/>
      <c r="J78" s="203"/>
      <c r="K78" s="203"/>
      <c r="L78" s="7"/>
      <c r="M78" s="203"/>
      <c r="N78" s="203"/>
      <c r="O78" s="203"/>
    </row>
    <row r="79" spans="1:38" ht="45.75" customHeight="1" x14ac:dyDescent="0.25">
      <c r="A79" s="294"/>
      <c r="B79" s="228"/>
      <c r="C79" s="29" t="s">
        <v>111</v>
      </c>
      <c r="D79" s="91"/>
      <c r="E79" s="182">
        <f>D79*1.5</f>
        <v>0</v>
      </c>
      <c r="F79" s="207"/>
      <c r="G79" s="208"/>
      <c r="H79" s="132"/>
      <c r="I79" s="203"/>
      <c r="J79" s="203"/>
      <c r="K79" s="203"/>
      <c r="L79" s="7"/>
      <c r="M79" s="203"/>
      <c r="N79" s="203"/>
      <c r="O79" s="203"/>
    </row>
    <row r="80" spans="1:38" ht="38.25" customHeight="1" x14ac:dyDescent="0.25">
      <c r="A80" s="316"/>
      <c r="B80" s="225"/>
      <c r="C80" s="29" t="s">
        <v>112</v>
      </c>
      <c r="D80" s="91"/>
      <c r="E80" s="182">
        <f>D80</f>
        <v>0</v>
      </c>
      <c r="F80" s="207"/>
      <c r="G80" s="208"/>
      <c r="H80" s="132"/>
      <c r="I80" s="7"/>
      <c r="J80" s="7"/>
      <c r="K80" s="7"/>
      <c r="L80" s="203"/>
      <c r="M80" s="7"/>
      <c r="N80" s="7"/>
      <c r="O80" s="7"/>
    </row>
    <row r="81" spans="1:38" ht="38.25" customHeight="1" x14ac:dyDescent="0.25">
      <c r="A81" s="321">
        <v>31</v>
      </c>
      <c r="B81" s="224" t="s">
        <v>113</v>
      </c>
      <c r="C81" s="29" t="s">
        <v>114</v>
      </c>
      <c r="D81" s="91"/>
      <c r="E81" s="182">
        <f>4*D81</f>
        <v>0</v>
      </c>
      <c r="F81" s="207"/>
      <c r="G81" s="208"/>
      <c r="H81" s="132"/>
      <c r="I81" s="7"/>
      <c r="J81" s="7"/>
      <c r="K81" s="7"/>
      <c r="L81" s="203"/>
      <c r="M81" s="7"/>
      <c r="N81" s="7"/>
      <c r="O81" s="7"/>
    </row>
    <row r="82" spans="1:38" ht="38.25" customHeight="1" x14ac:dyDescent="0.25">
      <c r="A82" s="322"/>
      <c r="B82" s="228"/>
      <c r="C82" s="29" t="s">
        <v>115</v>
      </c>
      <c r="D82" s="91"/>
      <c r="E82" s="182">
        <f>2*D82</f>
        <v>0</v>
      </c>
      <c r="F82" s="207"/>
      <c r="G82" s="208"/>
      <c r="H82" s="132"/>
      <c r="I82" s="7"/>
      <c r="J82" s="7"/>
      <c r="K82" s="7"/>
      <c r="L82" s="203"/>
      <c r="M82" s="7"/>
      <c r="N82" s="7"/>
      <c r="O82" s="7"/>
    </row>
    <row r="83" spans="1:38" ht="33" customHeight="1" x14ac:dyDescent="0.25">
      <c r="A83" s="322"/>
      <c r="B83" s="228"/>
      <c r="C83" s="29" t="s">
        <v>116</v>
      </c>
      <c r="D83" s="91"/>
      <c r="E83" s="182">
        <f>1.5*D83</f>
        <v>0</v>
      </c>
      <c r="F83" s="207"/>
      <c r="G83" s="208"/>
      <c r="H83" s="132"/>
      <c r="I83" s="203"/>
      <c r="J83" s="203"/>
      <c r="K83" s="203"/>
      <c r="L83" s="7"/>
      <c r="M83" s="203"/>
      <c r="N83" s="203"/>
      <c r="O83" s="203"/>
    </row>
    <row r="84" spans="1:38" ht="38.25" customHeight="1" x14ac:dyDescent="0.25">
      <c r="A84" s="322"/>
      <c r="B84" s="228"/>
      <c r="C84" s="29" t="s">
        <v>117</v>
      </c>
      <c r="D84" s="91"/>
      <c r="E84" s="182">
        <f>D84</f>
        <v>0</v>
      </c>
      <c r="F84" s="207"/>
      <c r="G84" s="208"/>
      <c r="H84" s="132"/>
      <c r="I84" s="203"/>
      <c r="J84" s="203"/>
      <c r="K84" s="203"/>
      <c r="L84" s="7"/>
      <c r="M84" s="203"/>
      <c r="N84" s="203"/>
      <c r="O84" s="203"/>
    </row>
    <row r="85" spans="1:38" s="41" customFormat="1" ht="46.5" customHeight="1" x14ac:dyDescent="0.3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323"/>
      <c r="B86" s="233"/>
      <c r="C86" s="29" t="s">
        <v>119</v>
      </c>
      <c r="D86" s="91"/>
      <c r="E86" s="182">
        <f>D86*0.5</f>
        <v>0</v>
      </c>
      <c r="F86" s="207"/>
      <c r="G86" s="208"/>
      <c r="H86" s="132"/>
      <c r="I86" s="203"/>
      <c r="J86" s="203"/>
      <c r="K86" s="203"/>
      <c r="L86" s="7"/>
      <c r="M86" s="203"/>
      <c r="N86" s="203"/>
      <c r="O86" s="203"/>
    </row>
    <row r="87" spans="1:38" ht="54" customHeight="1" thickBot="1" x14ac:dyDescent="0.3">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20" t="s">
        <v>130</v>
      </c>
      <c r="B93" s="230"/>
      <c r="C93" s="104" t="s">
        <v>63</v>
      </c>
      <c r="D93" s="70" t="s">
        <v>88</v>
      </c>
      <c r="E93" s="83" t="s">
        <v>65</v>
      </c>
      <c r="F93" s="226" t="s">
        <v>26</v>
      </c>
      <c r="G93" s="227"/>
      <c r="H93" s="132"/>
      <c r="I93" s="7"/>
      <c r="J93" s="7"/>
      <c r="K93" s="7"/>
      <c r="L93" s="7"/>
      <c r="M93" s="7"/>
      <c r="N93" s="7"/>
      <c r="O93" s="7"/>
    </row>
    <row r="94" spans="1:38" ht="49.5" customHeight="1" x14ac:dyDescent="0.25">
      <c r="A94" s="231">
        <v>37</v>
      </c>
      <c r="B94" s="229" t="s">
        <v>131</v>
      </c>
      <c r="C94" s="75" t="s">
        <v>132</v>
      </c>
      <c r="D94" s="91"/>
      <c r="E94" s="182">
        <f>D94*2</f>
        <v>0</v>
      </c>
      <c r="F94" s="207"/>
      <c r="G94" s="208"/>
      <c r="H94" s="132"/>
      <c r="I94" s="7"/>
      <c r="J94" s="7"/>
      <c r="K94" s="7"/>
      <c r="L94" s="7"/>
      <c r="M94" s="7"/>
      <c r="N94" s="7"/>
      <c r="O94" s="7"/>
    </row>
    <row r="95" spans="1:38" ht="69" customHeight="1" x14ac:dyDescent="0.25">
      <c r="A95" s="231"/>
      <c r="B95" s="228"/>
      <c r="C95" s="75" t="s">
        <v>133</v>
      </c>
      <c r="D95" s="91"/>
      <c r="E95" s="182">
        <f>1.5*D95</f>
        <v>0</v>
      </c>
      <c r="F95" s="207"/>
      <c r="G95" s="208"/>
      <c r="H95" s="132"/>
      <c r="I95" s="7"/>
      <c r="J95" s="7"/>
      <c r="K95" s="7"/>
      <c r="L95" s="7"/>
      <c r="M95" s="7"/>
      <c r="N95" s="7"/>
      <c r="O95" s="7"/>
    </row>
    <row r="96" spans="1:38" ht="50.25" customHeight="1" thickBot="1" x14ac:dyDescent="0.3">
      <c r="A96" s="232"/>
      <c r="B96" s="233"/>
      <c r="C96" s="75" t="s">
        <v>134</v>
      </c>
      <c r="D96" s="91"/>
      <c r="E96" s="182">
        <f>D96</f>
        <v>0</v>
      </c>
      <c r="F96" s="207"/>
      <c r="G96" s="208"/>
      <c r="H96" s="132"/>
      <c r="I96" s="7"/>
      <c r="J96" s="7"/>
      <c r="K96" s="7"/>
      <c r="L96" s="7"/>
      <c r="M96" s="7"/>
      <c r="N96" s="7"/>
      <c r="O96" s="7"/>
    </row>
    <row r="97" spans="1:15" ht="49.5" customHeight="1" thickBot="1" x14ac:dyDescent="0.3">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20" t="s">
        <v>138</v>
      </c>
      <c r="B99" s="230"/>
      <c r="C99" s="104" t="s">
        <v>63</v>
      </c>
      <c r="D99" s="71" t="s">
        <v>88</v>
      </c>
      <c r="E99" s="138" t="s">
        <v>65</v>
      </c>
      <c r="F99" s="346" t="s">
        <v>26</v>
      </c>
      <c r="G99" s="227"/>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5">
      <c r="A112" s="253" t="s">
        <v>161</v>
      </c>
      <c r="B112" s="347"/>
      <c r="C112" s="347"/>
      <c r="D112" s="347"/>
      <c r="E112" s="347"/>
      <c r="F112" s="347"/>
      <c r="G112" s="347"/>
      <c r="H112" s="132"/>
      <c r="I112" s="7"/>
      <c r="J112" s="7"/>
      <c r="K112" s="7"/>
      <c r="L112" s="7"/>
      <c r="M112" s="7"/>
      <c r="N112" s="7"/>
      <c r="O112" s="7"/>
    </row>
    <row r="113" spans="1:38" ht="66" customHeight="1" thickBot="1" x14ac:dyDescent="0.3">
      <c r="A113" s="348"/>
      <c r="B113" s="349"/>
      <c r="C113" s="349"/>
      <c r="D113" s="349"/>
      <c r="E113" s="349"/>
      <c r="F113" s="349"/>
      <c r="G113" s="349"/>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328" t="s">
        <v>43</v>
      </c>
      <c r="B125" s="329"/>
      <c r="C125" s="329"/>
      <c r="D125" s="330"/>
      <c r="E125" s="331">
        <f>IF(SUM(E114:E122)&gt;50,50,SUM(E114:E122))</f>
        <v>0</v>
      </c>
      <c r="F125" s="332"/>
      <c r="G125" s="333"/>
    </row>
    <row r="126" spans="1:38" ht="38.25" customHeight="1" thickBot="1" x14ac:dyDescent="0.3">
      <c r="A126" s="145"/>
      <c r="B126" s="146"/>
      <c r="C126" s="146"/>
      <c r="D126" s="146"/>
      <c r="E126" s="146"/>
      <c r="F126" s="146"/>
      <c r="G126" s="147"/>
    </row>
    <row r="127" spans="1:38" ht="45.65" customHeight="1" thickBot="1" x14ac:dyDescent="0.3">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3">
      <c r="A128" s="344" t="s">
        <v>178</v>
      </c>
      <c r="B128" s="344"/>
      <c r="C128" s="338"/>
      <c r="D128" s="338"/>
      <c r="E128" s="338"/>
      <c r="F128" s="338"/>
      <c r="G128" s="339"/>
    </row>
    <row r="129" spans="1:7" ht="25.5" customHeight="1" x14ac:dyDescent="0.3">
      <c r="A129" s="345"/>
      <c r="B129" s="345"/>
      <c r="C129" s="334"/>
      <c r="D129" s="334"/>
      <c r="E129" s="340">
        <f ca="1">NOW()</f>
        <v>46066.588509837966</v>
      </c>
      <c r="F129" s="340"/>
      <c r="G129" s="341"/>
    </row>
    <row r="130" spans="1:7" ht="36" customHeight="1" x14ac:dyDescent="0.25">
      <c r="A130" s="345"/>
      <c r="B130" s="345"/>
      <c r="C130" s="2"/>
      <c r="E130" s="334"/>
      <c r="F130" s="334"/>
      <c r="G130" s="341"/>
    </row>
    <row r="131" spans="1:7" ht="14.25" customHeight="1" x14ac:dyDescent="0.25">
      <c r="A131" s="345"/>
      <c r="B131" s="345"/>
      <c r="C131" s="334"/>
      <c r="D131" s="334"/>
      <c r="E131" s="334"/>
      <c r="F131" s="334"/>
      <c r="G131" s="341"/>
    </row>
    <row r="132" spans="1:7" ht="14.25" customHeight="1" x14ac:dyDescent="0.25">
      <c r="A132" s="345"/>
      <c r="B132" s="345"/>
      <c r="C132" s="334"/>
      <c r="D132" s="334"/>
      <c r="E132" s="334"/>
      <c r="F132" s="334"/>
      <c r="G132" s="341"/>
    </row>
    <row r="133" spans="1:7" ht="14.25" customHeight="1" x14ac:dyDescent="0.25">
      <c r="A133" s="345"/>
      <c r="B133" s="345"/>
      <c r="C133" s="334"/>
      <c r="D133" s="334"/>
      <c r="E133" s="334"/>
      <c r="F133" s="334"/>
      <c r="G133" s="341"/>
    </row>
    <row r="134" spans="1:7" ht="14" x14ac:dyDescent="0.3">
      <c r="A134" s="345"/>
      <c r="B134" s="345"/>
      <c r="C134" s="334"/>
      <c r="D134" s="334"/>
      <c r="E134" s="334" t="s">
        <v>179</v>
      </c>
      <c r="F134" s="334"/>
      <c r="G134" s="341"/>
    </row>
    <row r="135" spans="1:7" ht="14.5" thickBot="1" x14ac:dyDescent="0.35">
      <c r="A135" s="151"/>
      <c r="B135" s="152"/>
      <c r="C135" s="343"/>
      <c r="D135" s="343"/>
      <c r="E135" s="198"/>
      <c r="F135" s="150"/>
      <c r="G135" s="342"/>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