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298adm_cps_sp_gov_br/Documents/Administrativo/Fatec Olímpia/Editais de Ampliação/024 - Turismo na Contemporaneidade/"/>
    </mc:Choice>
  </mc:AlternateContent>
  <xr:revisionPtr revIDLastSave="0" documentId="8_{0A71843F-A9EA-4733-9F8B-ED00CC7DE86D}" xr6:coauthVersionLast="36" xr6:coauthVersionMax="36" xr10:uidLastSave="{00000000-0000-0000-0000-000000000000}"/>
  <bookViews>
    <workbookView xWindow="0" yWindow="0" windowWidth="28800" windowHeight="12105"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<sst xmlns="http://schemas.openxmlformats.org/spreadsheetml/2006/main" count="218" uniqueCount="182">
  <si>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</si>
  <si>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</si>
  <si>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</si>
  <si>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</si>
  <si>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</si>
  <si>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</si>
  <si>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</si>
  <si>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</si>
  <si>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</si>
  <si>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</si>
  <si>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</si>
  <si>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</si>
  <si>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</si>
  <si>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</si>
  <si>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</si>
  <si>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</si>
  <si>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</si>
  <si>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</si>
  <si>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</si>
  <si>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</si>
  <si>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</si>
  <si>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</si>
  <si>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</si>
  <si>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</si>
  <si>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</si>
  <si>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</si>
  <si>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</si>
  <si>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</si>
  <si>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</si>
  <si>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</si>
  <si>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</si>
  <si>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</si>
  <si>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</si>
  <si>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</si>
  <si>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</si>
  <si>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</si>
  <si>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</si>
  <si>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</si>
  <si>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</si>
  <si>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</si>
  <si>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</si>
  <si>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</si>
  <si>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</si>
  <si>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</si>
  <si>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</si>
  <si>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</si>
  <si>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</si>
  <si>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</si>
  <si>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</si>
  <si>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</si>
  <si>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</si>
  <si>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</si>
  <si>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</si>
  <si>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</si>
  <si>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</si>
  <si>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</si>
  <si>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</si>
  <si>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</si>
  <si>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</si>
  <si>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</si>
  <si>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</si>
  <si>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</si>
  <si>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</si>
  <si>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</si>
  <si>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</si>
  <si>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</si>
  <si>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</si>
  <si>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</si>
  <si>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</si>
  <si>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</si>
  <si>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</si>
  <si>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</si>
  <si>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</si>
  <si>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</si>
  <si>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</si>
  <si>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</si>
  <si>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</si>
  <si>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</si>
  <si>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</si>
  <si>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</si>
  <si>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</si>
  <si>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</si>
  <si>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</si>
  <si>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</si>
  <si>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</si>
  <si>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</si>
  <si>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</si>
  <si>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</si>
  <si>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</si>
  <si>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</si>
  <si>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</si>
  <si>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</si>
  <si>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</si>
  <si>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</si>
  <si>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</si>
  <si>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</si>
  <si>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</si>
  <si>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</si>
  <si>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</si>
  <si>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</si>
  <si>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</si>
  <si>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</si>
  <si>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</si>
  <si>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</si>
  <si>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</si>
  <si>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</si>
  <si>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</si>
  <si>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</si>
  <si>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</si>
  <si>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</si>
  <si>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</si>
  <si>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</si>
  <si>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</si>
  <si>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</si>
  <si>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</si>
  <si>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</si>
  <si>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</si>
  <si>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</si>
  <si>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</si>
  <si>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</si>
  <si>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</si>
  <si>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</si>
  <si>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</si>
  <si>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</si>
  <si>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</si>
  <si>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</si>
  <si>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</si>
  <si>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</si>
  <si>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</si>
  <si>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</si>
  <si>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</si>
  <si>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</si>
  <si>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</si>
  <si>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</si>
  <si>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</si>
  <si>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</si>
  <si>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</si>
  <si>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</si>
  <si>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</si>
  <si>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</si>
  <si>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</si>
  <si>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</si>
  <si>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</si>
  <si>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</si>
  <si>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</si>
  <si>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</si>
  <si>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</si>
  <si>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</si>
  <si>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</si>
  <si>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</si>
  <si>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</si>
  <si>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</si>
  <si>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</si>
  <si>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</si>
  <si>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</si>
  <si>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</si>
  <si>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</si>
  <si>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</si>
  <si>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</si>
  <si>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</si>
  <si>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</si>
  <si>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</si>
  <si>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</si>
  <si>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</si>
  <si>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</si>
  <si>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</si>
  <si>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</si>
  <si>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</si>
  <si>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</si>
  <si>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</si>
  <si>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</si>
  <si>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</si>
  <si>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</si>
  <si>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</si>
  <si>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</si>
  <si>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</si>
  <si>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</si>
  <si>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</si>
  <si>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</si>
  <si>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</si>
  <si>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024/2025</t>
  </si>
  <si>
    <t>Turismo na Contemporaneidade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</si>
</sst>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61" zoomScaleNormal="100" zoomScaleSheetLayoutView="84" workbookViewId="0">
      <selection activeCell="C9" sqref="C9:E9"/>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x14ac:dyDescent="0.3">
      <c r="A7" s="268" t="s">
        <v>178</v>
      </c>
      <c r="B7" s="269"/>
      <c r="C7" s="269"/>
      <c r="D7" s="269"/>
      <c r="E7" s="269"/>
      <c r="F7" s="269"/>
      <c r="G7" s="270"/>
      <c r="H7" s="124"/>
      <c r="I7" s="7"/>
      <c r="J7" s="7"/>
      <c r="K7" s="7"/>
      <c r="L7" s="7"/>
      <c r="M7" s="5"/>
      <c r="N7" s="7"/>
      <c r="O7" s="7"/>
      <c r="Q7" t="s">
        <v>5</v>
      </c>
    </row>
    <row r="8" spans="1:18" ht="15" customHeight="1" thickBot="1" x14ac:dyDescent="0.25">
      <c r="A8" s="282" t="s">
        <v>6</v>
      </c>
      <c r="B8" s="283"/>
      <c r="C8" s="283"/>
      <c r="D8" s="283"/>
      <c r="E8" s="283"/>
      <c r="F8" s="283"/>
      <c r="G8" s="284"/>
      <c r="H8" s="125"/>
      <c r="I8" s="8"/>
      <c r="J8" s="8"/>
      <c r="K8" s="8"/>
      <c r="L8" s="8"/>
      <c r="M8" s="8"/>
      <c r="N8" s="8"/>
      <c r="O8" s="8"/>
    </row>
    <row r="9" spans="1:18" ht="45.6" customHeight="1" thickBot="1" x14ac:dyDescent="0.25">
      <c r="A9" s="173">
        <v>1</v>
      </c>
      <c r="B9" s="174" t="s">
        <v>7</v>
      </c>
      <c r="C9" s="243"/>
      <c r="D9" s="244"/>
      <c r="E9" s="245"/>
      <c r="F9" s="205" t="s">
        <v>8</v>
      </c>
      <c r="G9" s="175"/>
      <c r="H9" s="125" t="s">
        <v>9</v>
      </c>
      <c r="I9" s="8"/>
      <c r="J9" s="8"/>
      <c r="K9" s="8"/>
      <c r="L9" s="8"/>
      <c r="M9" s="8"/>
      <c r="N9" s="8"/>
      <c r="O9" s="8"/>
    </row>
    <row r="10" spans="1:18" ht="27.75" customHeight="1" x14ac:dyDescent="0.2">
      <c r="A10" s="99">
        <v>2</v>
      </c>
      <c r="B10" s="172" t="s">
        <v>10</v>
      </c>
      <c r="C10" s="280" t="s">
        <v>179</v>
      </c>
      <c r="D10" s="281"/>
      <c r="E10" s="281"/>
      <c r="F10" s="98" t="s">
        <v>11</v>
      </c>
      <c r="G10" s="169" t="s">
        <v>180</v>
      </c>
      <c r="H10" s="125" t="e">
        <f>IF(#REF!="X",1,0)</f>
        <v>#REF!</v>
      </c>
      <c r="I10" s="125" t="e">
        <f>IF(#REF!="X",1,0)</f>
        <v>#REF!</v>
      </c>
      <c r="J10" s="125" t="e">
        <f>IF(#REF!="X",1,0)</f>
        <v>#REF!</v>
      </c>
      <c r="K10" s="8"/>
      <c r="L10" s="146" t="e">
        <f>IF(SUM(H10:J10)=0,0,IF(SUM(H10:J10)&gt;1,0,1))</f>
        <v>#REF!</v>
      </c>
      <c r="M10" s="8"/>
      <c r="N10" s="8"/>
      <c r="O10" s="8"/>
    </row>
    <row r="11" spans="1:18" ht="29.25" customHeight="1" x14ac:dyDescent="0.2">
      <c r="A11" s="301">
        <v>3</v>
      </c>
      <c r="B11" s="9" t="s">
        <v>12</v>
      </c>
      <c r="C11" s="285" t="s">
        <v>181</v>
      </c>
      <c r="D11" s="286"/>
      <c r="E11" s="286"/>
      <c r="F11" s="286"/>
      <c r="G11" s="287"/>
      <c r="H11" s="125"/>
      <c r="I11" s="8"/>
      <c r="J11" s="8"/>
      <c r="K11" s="8"/>
      <c r="L11" s="8" t="e">
        <f>IF(AND(H10=0,I10=1,J10=0),1,0)</f>
        <v>#REF!</v>
      </c>
      <c r="M11" s="8"/>
      <c r="N11" s="8"/>
      <c r="O11" s="8"/>
    </row>
    <row r="12" spans="1:18" ht="59.25" customHeight="1" x14ac:dyDescent="0.2">
      <c r="A12" s="252"/>
      <c r="B12" s="76" t="s">
        <v>13</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252"/>
      <c r="B13" s="114" t="s">
        <v>14</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x14ac:dyDescent="0.2">
      <c r="A15" s="252">
        <v>4</v>
      </c>
      <c r="B15" s="247" t="s">
        <v>15</v>
      </c>
      <c r="C15" s="115" t="s">
        <v>16</v>
      </c>
      <c r="D15" s="276" t="s">
        <v>17</v>
      </c>
      <c r="E15" s="116"/>
      <c r="F15" s="271" t="s">
        <v>18</v>
      </c>
      <c r="G15" s="273"/>
      <c r="H15" s="8"/>
      <c r="I15" s="8"/>
      <c r="J15" s="8"/>
      <c r="K15" s="8"/>
      <c r="L15" s="8" t="e">
        <f>IF(AND(L10=1,OR(L12=1,L13=1,L14=1)),1,0)</f>
        <v>#REF!</v>
      </c>
      <c r="M15" s="8"/>
      <c r="N15" s="8"/>
      <c r="O15" s="8"/>
    </row>
    <row r="16" spans="1:18" ht="59.25" customHeight="1" x14ac:dyDescent="0.2">
      <c r="A16" s="252"/>
      <c r="B16" s="247"/>
      <c r="C16" s="46" t="s">
        <v>19</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253"/>
      <c r="B17" s="288"/>
      <c r="C17" s="56" t="s">
        <v>20</v>
      </c>
      <c r="D17" s="277"/>
      <c r="E17" s="48"/>
      <c r="F17" s="272"/>
      <c r="G17" s="275"/>
      <c r="H17" s="21"/>
      <c r="I17" s="8"/>
      <c r="J17" s="8">
        <f>IF(E16="X",1,0)</f>
        <v>0</v>
      </c>
      <c r="K17" s="8"/>
      <c r="L17" s="10"/>
      <c r="M17" s="10">
        <f>N5</f>
        <v>0</v>
      </c>
      <c r="N17" s="10">
        <f>O5</f>
        <v>0</v>
      </c>
      <c r="O17" s="8">
        <f>IF(OR(M17=1,N17=1),1,0)</f>
        <v>0</v>
      </c>
    </row>
    <row r="18" spans="1:38" ht="51" customHeight="1" x14ac:dyDescent="0.2">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x14ac:dyDescent="0.25">
      <c r="A19" s="298" t="s">
        <v>21</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89">
        <v>5</v>
      </c>
      <c r="B20" s="296"/>
      <c r="C20" s="297"/>
      <c r="D20" s="168" t="s">
        <v>22</v>
      </c>
      <c r="E20" s="164" t="s">
        <v>23</v>
      </c>
      <c r="F20" s="291" t="s">
        <v>24</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89"/>
      <c r="B21" s="77" t="s">
        <v>25</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x14ac:dyDescent="0.2">
      <c r="A22" s="289"/>
      <c r="B22" s="25" t="s">
        <v>26</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89"/>
      <c r="B23" s="196" t="s">
        <v>27</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89"/>
      <c r="B24" s="77" t="s">
        <v>28</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x14ac:dyDescent="0.2">
      <c r="A25" s="289"/>
      <c r="B25" s="25" t="s">
        <v>29</v>
      </c>
      <c r="C25" s="80"/>
      <c r="D25" s="32">
        <v>50</v>
      </c>
      <c r="E25" s="33"/>
      <c r="F25" s="278"/>
      <c r="G25" s="279"/>
      <c r="H25" s="5"/>
      <c r="I25" s="8">
        <f t="shared" si="0"/>
        <v>0</v>
      </c>
      <c r="J25" s="8">
        <f t="shared" si="1"/>
        <v>0</v>
      </c>
      <c r="K25" s="8"/>
      <c r="L25" s="10"/>
      <c r="M25" s="10"/>
      <c r="N25" s="10"/>
      <c r="O25" s="8"/>
    </row>
    <row r="26" spans="1:38" ht="32.1" customHeight="1" x14ac:dyDescent="0.2">
      <c r="A26" s="289"/>
      <c r="B26" s="78" t="s">
        <v>30</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0"/>
      <c r="B27" s="79" t="s">
        <v>31</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78"/>
      <c r="G28" s="279"/>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320" t="s">
        <v>34</v>
      </c>
      <c r="C30" s="321"/>
      <c r="D30" s="16" t="s">
        <v>35</v>
      </c>
      <c r="E30" s="33"/>
      <c r="F30" s="309"/>
      <c r="G30" s="310"/>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323"/>
      <c r="F32" s="311"/>
      <c r="G32" s="312"/>
      <c r="H32" s="131"/>
      <c r="I32" s="8"/>
      <c r="J32" s="8"/>
      <c r="K32" s="8"/>
      <c r="L32" s="12"/>
      <c r="M32" s="11"/>
      <c r="N32" s="12"/>
      <c r="O32" s="8"/>
    </row>
    <row r="33" spans="1:54" ht="39.75" customHeight="1" thickBot="1" x14ac:dyDescent="0.25">
      <c r="A33" s="103">
        <v>9</v>
      </c>
      <c r="B33" s="41" t="s">
        <v>40</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308"/>
      <c r="B34" s="315" t="s">
        <v>41</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308"/>
      <c r="B35" s="235" t="s">
        <v>42</v>
      </c>
      <c r="C35" s="318"/>
      <c r="D35" s="318"/>
      <c r="E35" s="318"/>
      <c r="F35" s="318"/>
      <c r="G35" s="319"/>
      <c r="H35" s="129"/>
      <c r="I35" s="8"/>
      <c r="J35" s="8">
        <f ca="1">IF(AND(K33=1,C33&lt;K35),0,1)</f>
        <v>1</v>
      </c>
      <c r="K35" s="57">
        <f ca="1">K34-5</f>
        <v>2020</v>
      </c>
      <c r="L35" s="10"/>
      <c r="M35" s="15"/>
      <c r="N35" s="10"/>
      <c r="O35" s="8"/>
    </row>
    <row r="36" spans="1:54" ht="214.5" customHeight="1" x14ac:dyDescent="0.2">
      <c r="A36" s="328" t="s">
        <v>43</v>
      </c>
      <c r="B36" s="329"/>
      <c r="C36" s="344" t="s">
        <v>44</v>
      </c>
      <c r="D36" s="74" t="s">
        <v>45</v>
      </c>
      <c r="E36" s="144" t="s">
        <v>46</v>
      </c>
      <c r="F36" s="326" t="s">
        <v>47</v>
      </c>
      <c r="G36" s="327"/>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332"/>
      <c r="B38" s="333"/>
      <c r="C38" s="346" t="s">
        <v>48</v>
      </c>
      <c r="D38" s="347"/>
      <c r="E38" s="186" t="s">
        <v>49</v>
      </c>
      <c r="F38" s="241" t="s">
        <v>24</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324"/>
      <c r="G46" s="325"/>
      <c r="H46" s="137"/>
      <c r="L46" s="21"/>
      <c r="M46" s="21"/>
      <c r="S46" s="24">
        <f t="shared" si="2"/>
        <v>0</v>
      </c>
      <c r="U46" s="61">
        <f t="shared" si="3"/>
        <v>0</v>
      </c>
      <c r="W46" s="61">
        <f t="shared" si="4"/>
        <v>0</v>
      </c>
    </row>
    <row r="47" spans="1:54" s="22" customFormat="1" ht="52.5" customHeight="1" thickBot="1" x14ac:dyDescent="0.25">
      <c r="A47" s="261"/>
      <c r="B47" s="315" t="s">
        <v>41</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262"/>
      <c r="B48" s="343" t="s">
        <v>59</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338">
        <v>17</v>
      </c>
      <c r="B49" s="229" t="s">
        <v>60</v>
      </c>
      <c r="C49" s="71" t="s">
        <v>61</v>
      </c>
      <c r="D49" s="83" t="s">
        <v>62</v>
      </c>
      <c r="E49" s="55" t="s">
        <v>63</v>
      </c>
      <c r="F49" s="336" t="s">
        <v>24</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339"/>
      <c r="B50" s="260"/>
      <c r="C50" s="204" t="s">
        <v>64</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10" t="s">
        <v>66</v>
      </c>
      <c r="B52" s="348"/>
      <c r="C52" s="71" t="s">
        <v>61</v>
      </c>
      <c r="D52" s="72" t="s">
        <v>67</v>
      </c>
      <c r="E52" s="86" t="s">
        <v>63</v>
      </c>
      <c r="F52" s="212" t="s">
        <v>24</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305">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59"/>
      <c r="B54" s="260"/>
      <c r="C54" s="30" t="s">
        <v>70</v>
      </c>
      <c r="D54" s="89"/>
      <c r="E54" s="190">
        <f>D54*10</f>
        <v>0</v>
      </c>
      <c r="F54" s="207"/>
      <c r="G54" s="208"/>
      <c r="H54" s="5"/>
    </row>
    <row r="55" spans="1:54" ht="38.25" customHeight="1" x14ac:dyDescent="0.2">
      <c r="A55" s="258">
        <v>20</v>
      </c>
      <c r="B55" s="229" t="s">
        <v>71</v>
      </c>
      <c r="C55" s="87" t="s">
        <v>72</v>
      </c>
      <c r="D55" s="89"/>
      <c r="E55" s="190">
        <f>D55*20</f>
        <v>0</v>
      </c>
      <c r="F55" s="207"/>
      <c r="G55" s="208"/>
      <c r="H55" s="139"/>
    </row>
    <row r="56" spans="1:54" ht="75" customHeight="1" x14ac:dyDescent="0.2">
      <c r="A56" s="259"/>
      <c r="B56" s="260"/>
      <c r="C56" s="30" t="s">
        <v>73</v>
      </c>
      <c r="D56" s="89"/>
      <c r="E56" s="190">
        <f>D56*5</f>
        <v>0</v>
      </c>
      <c r="F56" s="207"/>
      <c r="G56" s="208"/>
      <c r="H56" s="139"/>
      <c r="I56" s="8"/>
      <c r="J56" s="8"/>
      <c r="K56" s="8"/>
      <c r="L56" s="21"/>
      <c r="M56" s="8"/>
      <c r="N56" s="8"/>
      <c r="O56" s="8"/>
    </row>
    <row r="57" spans="1:54" ht="75" customHeight="1" x14ac:dyDescent="0.2">
      <c r="A57" s="338">
        <v>21</v>
      </c>
      <c r="B57" s="254" t="s">
        <v>74</v>
      </c>
      <c r="C57" s="77" t="s">
        <v>75</v>
      </c>
      <c r="D57" s="89"/>
      <c r="E57" s="190">
        <f>D57*10</f>
        <v>0</v>
      </c>
      <c r="F57" s="207"/>
      <c r="G57" s="208"/>
      <c r="H57" s="140"/>
      <c r="I57" s="5"/>
      <c r="J57" s="5"/>
      <c r="K57" s="5"/>
      <c r="M57" s="5"/>
      <c r="N57" s="5"/>
      <c r="O57" s="5"/>
    </row>
    <row r="58" spans="1:54" ht="57" customHeight="1" thickBot="1" x14ac:dyDescent="0.25">
      <c r="A58" s="339"/>
      <c r="B58" s="260"/>
      <c r="C58" s="77" t="s">
        <v>76</v>
      </c>
      <c r="D58" s="90"/>
      <c r="E58" s="190">
        <f>D58*5</f>
        <v>0</v>
      </c>
      <c r="F58" s="207"/>
      <c r="G58" s="208"/>
      <c r="H58" s="139"/>
      <c r="L58" s="8"/>
    </row>
    <row r="59" spans="1:54" ht="51.95" customHeight="1" x14ac:dyDescent="0.2">
      <c r="A59" s="349">
        <v>22</v>
      </c>
      <c r="B59" s="230" t="s">
        <v>77</v>
      </c>
      <c r="C59" s="30" t="s">
        <v>78</v>
      </c>
      <c r="D59" s="89"/>
      <c r="E59" s="190">
        <f>D59*5</f>
        <v>0</v>
      </c>
      <c r="F59" s="207"/>
      <c r="G59" s="208"/>
      <c r="H59" s="139"/>
      <c r="I59" s="8"/>
      <c r="J59" s="8"/>
      <c r="K59" s="8"/>
      <c r="L59" s="8"/>
      <c r="M59" s="8"/>
      <c r="N59" s="8"/>
      <c r="O59" s="8"/>
    </row>
    <row r="60" spans="1:54" ht="51.95" customHeight="1" x14ac:dyDescent="0.2">
      <c r="A60" s="264"/>
      <c r="B60" s="260"/>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263">
        <v>24</v>
      </c>
      <c r="B62" s="254" t="s">
        <v>82</v>
      </c>
      <c r="C62" s="77" t="s">
        <v>83</v>
      </c>
      <c r="D62" s="90"/>
      <c r="E62" s="190">
        <f>D62*2</f>
        <v>0</v>
      </c>
      <c r="F62" s="207"/>
      <c r="G62" s="208"/>
      <c r="H62" s="139"/>
      <c r="I62" s="8"/>
      <c r="J62" s="8"/>
      <c r="K62" s="8"/>
      <c r="L62" s="8"/>
      <c r="M62" s="8"/>
      <c r="N62" s="8"/>
      <c r="O62" s="8"/>
    </row>
    <row r="63" spans="1:54" ht="60" customHeight="1" thickBot="1" x14ac:dyDescent="0.25">
      <c r="A63" s="264"/>
      <c r="B63" s="231"/>
      <c r="C63" s="31" t="s">
        <v>84</v>
      </c>
      <c r="D63" s="91"/>
      <c r="E63" s="190">
        <f>D63</f>
        <v>0</v>
      </c>
      <c r="F63" s="207"/>
      <c r="G63" s="208"/>
      <c r="H63" s="139"/>
      <c r="I63" s="8"/>
      <c r="J63" s="8"/>
      <c r="K63" s="8"/>
      <c r="L63" s="8"/>
      <c r="M63" s="8"/>
      <c r="N63" s="8"/>
      <c r="O63" s="8"/>
    </row>
    <row r="64" spans="1:54" ht="79.5" customHeight="1" thickBot="1" x14ac:dyDescent="0.25">
      <c r="A64" s="210" t="s">
        <v>85</v>
      </c>
      <c r="B64" s="348"/>
      <c r="C64" s="71" t="s">
        <v>61</v>
      </c>
      <c r="D64" s="72" t="s">
        <v>86</v>
      </c>
      <c r="E64" s="191" t="s">
        <v>63</v>
      </c>
      <c r="F64" s="212" t="s">
        <v>24</v>
      </c>
      <c r="G64" s="213"/>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10" t="s">
        <v>99</v>
      </c>
      <c r="B71" s="211"/>
      <c r="C71" s="111" t="s">
        <v>61</v>
      </c>
      <c r="D71" s="72" t="s">
        <v>86</v>
      </c>
      <c r="E71" s="85" t="s">
        <v>63</v>
      </c>
      <c r="F71" s="212" t="s">
        <v>24</v>
      </c>
      <c r="G71" s="213"/>
      <c r="H71" s="5"/>
      <c r="I71" s="8"/>
      <c r="J71" s="8"/>
      <c r="K71" s="8"/>
      <c r="L71" s="5"/>
      <c r="M71" s="8"/>
      <c r="N71" s="8"/>
      <c r="O71" s="8"/>
    </row>
    <row r="72" spans="1:38" ht="42" customHeight="1" x14ac:dyDescent="0.2">
      <c r="A72" s="239">
        <v>29</v>
      </c>
      <c r="B72" s="230" t="s">
        <v>100</v>
      </c>
      <c r="C72" s="87" t="s">
        <v>101</v>
      </c>
      <c r="D72" s="93"/>
      <c r="E72" s="190">
        <f>D72*3.5</f>
        <v>0</v>
      </c>
      <c r="F72" s="207"/>
      <c r="G72" s="208"/>
      <c r="H72" s="139"/>
      <c r="I72" s="5"/>
      <c r="J72" s="5"/>
      <c r="K72" s="5"/>
      <c r="L72" s="8"/>
      <c r="M72" s="5"/>
      <c r="N72" s="5"/>
      <c r="O72" s="5"/>
    </row>
    <row r="73" spans="1:38" s="43" customFormat="1" ht="40.5" customHeight="1" x14ac:dyDescent="0.25">
      <c r="A73" s="239"/>
      <c r="B73" s="230"/>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40"/>
      <c r="B74" s="260"/>
      <c r="C74" s="30" t="s">
        <v>103</v>
      </c>
      <c r="D74" s="94"/>
      <c r="E74" s="192">
        <f>D74*2.5</f>
        <v>0</v>
      </c>
      <c r="F74" s="207"/>
      <c r="G74" s="208"/>
      <c r="H74" s="139"/>
      <c r="I74" s="8"/>
      <c r="J74" s="8"/>
      <c r="K74" s="8"/>
      <c r="L74" s="8"/>
      <c r="M74" s="8"/>
      <c r="N74" s="8"/>
      <c r="O74" s="8"/>
    </row>
    <row r="75" spans="1:38" ht="55.5" customHeight="1" x14ac:dyDescent="0.2">
      <c r="A75" s="246">
        <v>30</v>
      </c>
      <c r="B75" s="254" t="s">
        <v>104</v>
      </c>
      <c r="C75" s="30" t="s">
        <v>105</v>
      </c>
      <c r="D75" s="94"/>
      <c r="E75" s="192">
        <f>8*D75</f>
        <v>0</v>
      </c>
      <c r="F75" s="207"/>
      <c r="G75" s="208"/>
      <c r="H75" s="139"/>
      <c r="I75" s="8"/>
      <c r="J75" s="8"/>
      <c r="K75" s="8"/>
      <c r="L75" s="8"/>
      <c r="M75" s="8"/>
      <c r="N75" s="8"/>
      <c r="O75" s="8"/>
    </row>
    <row r="76" spans="1:38" ht="60.75" customHeight="1" x14ac:dyDescent="0.2">
      <c r="A76" s="247"/>
      <c r="B76" s="230"/>
      <c r="C76" s="30" t="s">
        <v>106</v>
      </c>
      <c r="D76" s="94"/>
      <c r="E76" s="192">
        <f>4*D76</f>
        <v>0</v>
      </c>
      <c r="F76" s="207"/>
      <c r="G76" s="208"/>
      <c r="H76" s="140"/>
      <c r="I76" s="8"/>
      <c r="J76" s="8"/>
      <c r="K76" s="8"/>
      <c r="L76" s="5"/>
      <c r="M76" s="8"/>
      <c r="N76" s="8"/>
      <c r="O76" s="8"/>
    </row>
    <row r="77" spans="1:38" ht="45.75" customHeight="1" x14ac:dyDescent="0.2">
      <c r="A77" s="247"/>
      <c r="B77" s="230"/>
      <c r="C77" s="30" t="s">
        <v>107</v>
      </c>
      <c r="D77" s="94"/>
      <c r="E77" s="192">
        <f>3*D77</f>
        <v>0</v>
      </c>
      <c r="F77" s="207"/>
      <c r="G77" s="208"/>
      <c r="H77" s="139"/>
      <c r="I77" s="5"/>
      <c r="J77" s="5"/>
      <c r="K77" s="5"/>
      <c r="L77" s="8"/>
      <c r="M77" s="5"/>
      <c r="N77" s="5"/>
      <c r="O77" s="5"/>
    </row>
    <row r="78" spans="1:38" ht="45.75" customHeight="1" x14ac:dyDescent="0.2">
      <c r="A78" s="247"/>
      <c r="B78" s="230"/>
      <c r="C78" s="30" t="s">
        <v>108</v>
      </c>
      <c r="D78" s="94"/>
      <c r="E78" s="192">
        <f>D78*2</f>
        <v>0</v>
      </c>
      <c r="F78" s="207"/>
      <c r="G78" s="208"/>
      <c r="H78" s="139"/>
      <c r="I78" s="5"/>
      <c r="J78" s="5"/>
      <c r="K78" s="5"/>
      <c r="L78" s="8"/>
      <c r="M78" s="5"/>
      <c r="N78" s="5"/>
      <c r="O78" s="5"/>
    </row>
    <row r="79" spans="1:38" ht="45.75" customHeight="1" x14ac:dyDescent="0.2">
      <c r="A79" s="247"/>
      <c r="B79" s="230"/>
      <c r="C79" s="30" t="s">
        <v>109</v>
      </c>
      <c r="D79" s="94"/>
      <c r="E79" s="192">
        <f>D79*1.5</f>
        <v>0</v>
      </c>
      <c r="F79" s="207"/>
      <c r="G79" s="208"/>
      <c r="H79" s="139"/>
      <c r="I79" s="5"/>
      <c r="J79" s="5"/>
      <c r="K79" s="5"/>
      <c r="L79" s="8"/>
      <c r="M79" s="5"/>
      <c r="N79" s="5"/>
      <c r="O79" s="5"/>
    </row>
    <row r="80" spans="1:38" ht="38.25" customHeight="1" x14ac:dyDescent="0.2">
      <c r="A80" s="248"/>
      <c r="B80" s="260"/>
      <c r="C80" s="30" t="s">
        <v>110</v>
      </c>
      <c r="D80" s="94"/>
      <c r="E80" s="192">
        <f>D80</f>
        <v>0</v>
      </c>
      <c r="F80" s="207"/>
      <c r="G80" s="208"/>
      <c r="H80" s="139"/>
      <c r="I80" s="8"/>
      <c r="J80" s="8"/>
      <c r="K80" s="8"/>
      <c r="L80" s="5"/>
      <c r="M80" s="8"/>
      <c r="N80" s="8"/>
      <c r="O80" s="8"/>
    </row>
    <row r="81" spans="1:38" ht="38.25" customHeight="1" x14ac:dyDescent="0.2">
      <c r="A81" s="255">
        <v>31</v>
      </c>
      <c r="B81" s="254" t="s">
        <v>111</v>
      </c>
      <c r="C81" s="30" t="s">
        <v>112</v>
      </c>
      <c r="D81" s="94"/>
      <c r="E81" s="192">
        <f>4*D81</f>
        <v>0</v>
      </c>
      <c r="F81" s="207"/>
      <c r="G81" s="208"/>
      <c r="H81" s="139"/>
      <c r="I81" s="8"/>
      <c r="J81" s="8"/>
      <c r="K81" s="8"/>
      <c r="L81" s="5"/>
      <c r="M81" s="8"/>
      <c r="N81" s="8"/>
      <c r="O81" s="8"/>
    </row>
    <row r="82" spans="1:38" ht="38.25" customHeight="1" x14ac:dyDescent="0.2">
      <c r="A82" s="256"/>
      <c r="B82" s="230"/>
      <c r="C82" s="30" t="s">
        <v>113</v>
      </c>
      <c r="D82" s="94"/>
      <c r="E82" s="192">
        <f>2*D82</f>
        <v>0</v>
      </c>
      <c r="F82" s="207"/>
      <c r="G82" s="208"/>
      <c r="H82" s="139"/>
      <c r="I82" s="8"/>
      <c r="J82" s="8"/>
      <c r="K82" s="8"/>
      <c r="L82" s="5"/>
      <c r="M82" s="8"/>
      <c r="N82" s="8"/>
      <c r="O82" s="8"/>
    </row>
    <row r="83" spans="1:38" ht="33" customHeight="1" x14ac:dyDescent="0.2">
      <c r="A83" s="256"/>
      <c r="B83" s="230"/>
      <c r="C83" s="30" t="s">
        <v>114</v>
      </c>
      <c r="D83" s="94"/>
      <c r="E83" s="192">
        <f>1.5*D83</f>
        <v>0</v>
      </c>
      <c r="F83" s="207"/>
      <c r="G83" s="208"/>
      <c r="H83" s="139"/>
      <c r="I83" s="5"/>
      <c r="J83" s="5"/>
      <c r="K83" s="5"/>
      <c r="L83" s="8"/>
      <c r="M83" s="5"/>
      <c r="N83" s="5"/>
      <c r="O83" s="5"/>
    </row>
    <row r="84" spans="1:38" ht="38.25" customHeight="1" x14ac:dyDescent="0.2">
      <c r="A84" s="256"/>
      <c r="B84" s="230"/>
      <c r="C84" s="30" t="s">
        <v>115</v>
      </c>
      <c r="D84" s="94"/>
      <c r="E84" s="192">
        <f>D84</f>
        <v>0</v>
      </c>
      <c r="F84" s="207"/>
      <c r="G84" s="208"/>
      <c r="H84" s="139"/>
      <c r="I84" s="5"/>
      <c r="J84" s="5"/>
      <c r="K84" s="5"/>
      <c r="L84" s="8"/>
      <c r="M84" s="5"/>
      <c r="N84" s="5"/>
      <c r="O84" s="5"/>
    </row>
    <row r="85" spans="1:38" s="43" customFormat="1" ht="46.5" customHeight="1" x14ac:dyDescent="0.25">
      <c r="A85" s="256"/>
      <c r="B85" s="230"/>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257"/>
      <c r="B86" s="231"/>
      <c r="C86" s="30" t="s">
        <v>117</v>
      </c>
      <c r="D86" s="94"/>
      <c r="E86" s="192">
        <f>D86*0.5</f>
        <v>0</v>
      </c>
      <c r="F86" s="207"/>
      <c r="G86" s="208"/>
      <c r="H86" s="139"/>
      <c r="I86" s="5"/>
      <c r="J86" s="5"/>
      <c r="K86" s="5"/>
      <c r="L86" s="8"/>
      <c r="M86" s="5"/>
      <c r="N86" s="5"/>
      <c r="O86" s="5"/>
    </row>
    <row r="87" spans="1:38" ht="54" customHeight="1" thickBot="1" x14ac:dyDescent="0.25">
      <c r="A87" s="210" t="s">
        <v>118</v>
      </c>
      <c r="B87" s="211"/>
      <c r="C87" s="111" t="s">
        <v>61</v>
      </c>
      <c r="D87" s="72" t="s">
        <v>86</v>
      </c>
      <c r="E87" s="85" t="s">
        <v>63</v>
      </c>
      <c r="F87" s="212" t="s">
        <v>24</v>
      </c>
      <c r="G87" s="213"/>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10" t="s">
        <v>128</v>
      </c>
      <c r="B93" s="211"/>
      <c r="C93" s="111" t="s">
        <v>61</v>
      </c>
      <c r="D93" s="72" t="s">
        <v>86</v>
      </c>
      <c r="E93" s="85" t="s">
        <v>63</v>
      </c>
      <c r="F93" s="212" t="s">
        <v>24</v>
      </c>
      <c r="G93" s="213"/>
      <c r="H93" s="139"/>
      <c r="I93" s="8"/>
      <c r="J93" s="8"/>
      <c r="K93" s="8"/>
      <c r="L93" s="8"/>
      <c r="M93" s="8"/>
      <c r="N93" s="8"/>
      <c r="O93" s="8"/>
    </row>
    <row r="94" spans="1:38" ht="49.5" customHeight="1" x14ac:dyDescent="0.2">
      <c r="A94" s="239">
        <v>37</v>
      </c>
      <c r="B94" s="229" t="s">
        <v>129</v>
      </c>
      <c r="C94" s="77" t="s">
        <v>130</v>
      </c>
      <c r="D94" s="94"/>
      <c r="E94" s="192">
        <f>D94*2</f>
        <v>0</v>
      </c>
      <c r="F94" s="207"/>
      <c r="G94" s="208"/>
      <c r="H94" s="139"/>
      <c r="I94" s="8"/>
      <c r="J94" s="8"/>
      <c r="K94" s="8"/>
      <c r="L94" s="8"/>
      <c r="M94" s="8"/>
      <c r="N94" s="8"/>
      <c r="O94" s="8"/>
    </row>
    <row r="95" spans="1:38" ht="69" customHeight="1" x14ac:dyDescent="0.2">
      <c r="A95" s="239"/>
      <c r="B95" s="230"/>
      <c r="C95" s="77" t="s">
        <v>131</v>
      </c>
      <c r="D95" s="94"/>
      <c r="E95" s="192">
        <f>1.5*D95</f>
        <v>0</v>
      </c>
      <c r="F95" s="207"/>
      <c r="G95" s="208"/>
      <c r="H95" s="139"/>
      <c r="I95" s="8"/>
      <c r="J95" s="8"/>
      <c r="K95" s="8"/>
      <c r="L95" s="8"/>
      <c r="M95" s="8"/>
      <c r="N95" s="8"/>
      <c r="O95" s="8"/>
    </row>
    <row r="96" spans="1:38" ht="50.25" customHeight="1" thickBot="1" x14ac:dyDescent="0.25">
      <c r="A96" s="240"/>
      <c r="B96" s="231"/>
      <c r="C96" s="77" t="s">
        <v>132</v>
      </c>
      <c r="D96" s="94"/>
      <c r="E96" s="192">
        <f>D96</f>
        <v>0</v>
      </c>
      <c r="F96" s="207"/>
      <c r="G96" s="208"/>
      <c r="H96" s="139"/>
      <c r="I96" s="8"/>
      <c r="J96" s="8"/>
      <c r="K96" s="8"/>
      <c r="L96" s="8"/>
      <c r="M96" s="8"/>
      <c r="N96" s="8"/>
      <c r="O96" s="8"/>
    </row>
    <row r="97" spans="1:15" ht="49.5" customHeight="1" thickBot="1" x14ac:dyDescent="0.25">
      <c r="A97" s="210" t="s">
        <v>133</v>
      </c>
      <c r="B97" s="211"/>
      <c r="C97" s="111" t="s">
        <v>61</v>
      </c>
      <c r="D97" s="72" t="s">
        <v>86</v>
      </c>
      <c r="E97" s="85" t="s">
        <v>63</v>
      </c>
      <c r="F97" s="212" t="s">
        <v>24</v>
      </c>
      <c r="G97" s="213"/>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10" t="s">
        <v>136</v>
      </c>
      <c r="B99" s="211"/>
      <c r="C99" s="111" t="s">
        <v>61</v>
      </c>
      <c r="D99" s="73" t="s">
        <v>86</v>
      </c>
      <c r="E99" s="145" t="s">
        <v>63</v>
      </c>
      <c r="F99" s="228" t="s">
        <v>24</v>
      </c>
      <c r="G99" s="213"/>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214" t="s">
        <v>41</v>
      </c>
      <c r="B111" s="215"/>
      <c r="C111" s="215"/>
      <c r="D111" s="216"/>
      <c r="E111" s="232">
        <f>IF(SUM(E49:E110)&gt;250, 250,SUM(E49:E110))</f>
        <v>0</v>
      </c>
      <c r="F111" s="233"/>
      <c r="G111" s="234"/>
      <c r="H111" s="139"/>
      <c r="I111" s="8"/>
      <c r="J111" s="8"/>
      <c r="K111" s="8"/>
      <c r="L111" s="8"/>
      <c r="M111" s="8"/>
      <c r="N111" s="8"/>
      <c r="O111" s="8"/>
    </row>
    <row r="112" spans="1:15" ht="52.5" customHeight="1" x14ac:dyDescent="0.2">
      <c r="A112" s="235" t="s">
        <v>159</v>
      </c>
      <c r="B112" s="236"/>
      <c r="C112" s="236"/>
      <c r="D112" s="236"/>
      <c r="E112" s="236"/>
      <c r="F112" s="236"/>
      <c r="G112" s="236"/>
      <c r="H112" s="139"/>
      <c r="I112" s="8"/>
      <c r="J112" s="8"/>
      <c r="K112" s="8"/>
      <c r="L112" s="8"/>
      <c r="M112" s="8"/>
      <c r="N112" s="8"/>
      <c r="O112" s="8"/>
    </row>
    <row r="113" spans="1:38" ht="66" customHeight="1" thickBot="1" x14ac:dyDescent="0.25">
      <c r="A113" s="237"/>
      <c r="B113" s="238"/>
      <c r="C113" s="238"/>
      <c r="D113" s="238"/>
      <c r="E113" s="238"/>
      <c r="F113" s="238"/>
      <c r="G113" s="238"/>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214" t="s">
        <v>41</v>
      </c>
      <c r="B125" s="215"/>
      <c r="C125" s="215"/>
      <c r="D125" s="216"/>
      <c r="E125" s="232">
        <f>IF(SUM(E114:E122)&gt;50,50,SUM(E114:E122))</f>
        <v>0</v>
      </c>
      <c r="F125" s="233"/>
      <c r="G125" s="234"/>
    </row>
    <row r="126" spans="1:38" ht="12.75" thickBot="1" x14ac:dyDescent="0.25">
      <c r="A126" s="152"/>
      <c r="B126" s="153"/>
      <c r="C126" s="153"/>
      <c r="D126" s="153"/>
      <c r="E126" s="153"/>
      <c r="F126" s="153"/>
      <c r="G126" s="154"/>
    </row>
    <row r="127" spans="1:38" ht="45.6" customHeight="1" thickBot="1" x14ac:dyDescent="0.25">
      <c r="A127" s="214" t="s">
        <v>175</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176</v>
      </c>
      <c r="B128" s="226"/>
      <c r="C128" s="220"/>
      <c r="D128" s="220"/>
      <c r="E128" s="220"/>
      <c r="F128" s="220"/>
      <c r="G128" s="221"/>
    </row>
    <row r="129" spans="1:7" ht="25.5" customHeight="1" x14ac:dyDescent="0.2">
      <c r="A129" s="227"/>
      <c r="B129" s="227"/>
      <c r="C129" s="209"/>
      <c r="D129" s="209"/>
      <c r="E129" s="222">
        <f ca="1">NOW()</f>
        <v>45821.542828587961</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177</v>
      </c>
      <c r="F134" s="209"/>
      <c r="G134" s="223"/>
    </row>
    <row r="135" spans="1:7" ht="15" thickBot="1" x14ac:dyDescent="0.25">
      <c r="A135" s="159"/>
      <c r="B135" s="160"/>
      <c r="C135" s="225"/>
      <c r="D135" s="225"/>
      <c r="E135" s="157"/>
      <c r="F135" s="158"/>
      <c r="G135" s="224"/>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f298adm - Fatec de Barretos</cp:lastModifiedBy>
  <cp:revision/>
  <dcterms:created xsi:type="dcterms:W3CDTF">2014-10-07T12:05:22Z</dcterms:created>
  <dcterms:modified xsi:type="dcterms:W3CDTF">2025-06-13T16:02:06Z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