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 showInkAnnotation="0"/>
  <mc:AlternateContent xmlns:mc="http://schemas.openxmlformats.org/markup-compatibility/2006">
    <mc:Choice Requires="x15">
      <x15ac:absPath xmlns:x15ac="http://schemas.microsoft.com/office/spreadsheetml/2010/11/ac" url="https://centropaulasouza-my.sharepoint.com/personal/vanessa_marques_cps_sp_gov_br/Documents/VALE TRAS/TREINAMENTO/Auxílio Transporte/"/>
    </mc:Choice>
  </mc:AlternateContent>
  <xr:revisionPtr revIDLastSave="0" documentId="8_{C758BABA-40FE-40E4-9E6D-F0543784C0E4}" xr6:coauthVersionLast="47" xr6:coauthVersionMax="47" xr10:uidLastSave="{00000000-0000-0000-0000-000000000000}"/>
  <workbookProtection workbookAlgorithmName="SHA-512" workbookHashValue="mj2iaRopf9KVrdc56BJT1eqpVMmltcpNDkgZ100gaPU7b556DKYssUSIz/ta3xunZi8oGHWzMS3HjRQc13bNIA==" workbookSaltValue="OAvcswWHnc2yeDVbX3fTTw==" workbookSpinCount="100000" lockStructure="1"/>
  <bookViews>
    <workbookView xWindow="-110" yWindow="-110" windowWidth="19420" windowHeight="10420" xr2:uid="{3A8080C7-3184-4E24-A05D-5804AD119B33}"/>
  </bookViews>
  <sheets>
    <sheet name="Anexo I" sheetId="1" r:id="rId1"/>
  </sheets>
  <definedNames>
    <definedName name="_xlnm.Print_Area" localSheetId="0">'Anexo I'!$B$2:$K$34</definedName>
    <definedName name="TABLE" localSheetId="0">'Anexo I'!$B$7:$E$33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10" i="1"/>
  <c r="C5" i="1"/>
  <c r="X10" i="1"/>
  <c r="AN43" i="1"/>
  <c r="AO68" i="1" s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10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O31" i="1"/>
  <c r="O11" i="1"/>
  <c r="P11" i="1"/>
  <c r="Q11" i="1"/>
  <c r="R11" i="1"/>
  <c r="S11" i="1"/>
  <c r="T11" i="1"/>
  <c r="U11" i="1"/>
  <c r="O12" i="1"/>
  <c r="P12" i="1"/>
  <c r="Q12" i="1"/>
  <c r="R12" i="1"/>
  <c r="S12" i="1"/>
  <c r="T12" i="1"/>
  <c r="U12" i="1"/>
  <c r="O13" i="1"/>
  <c r="P13" i="1"/>
  <c r="Q13" i="1"/>
  <c r="R13" i="1"/>
  <c r="S13" i="1"/>
  <c r="T13" i="1"/>
  <c r="U13" i="1"/>
  <c r="O14" i="1"/>
  <c r="P14" i="1"/>
  <c r="Q14" i="1"/>
  <c r="R14" i="1"/>
  <c r="S14" i="1"/>
  <c r="T14" i="1"/>
  <c r="U14" i="1"/>
  <c r="O15" i="1"/>
  <c r="P15" i="1"/>
  <c r="Q15" i="1"/>
  <c r="R15" i="1"/>
  <c r="S15" i="1"/>
  <c r="T15" i="1"/>
  <c r="U15" i="1"/>
  <c r="O16" i="1"/>
  <c r="P16" i="1"/>
  <c r="Q16" i="1"/>
  <c r="R16" i="1"/>
  <c r="S16" i="1"/>
  <c r="T16" i="1"/>
  <c r="U16" i="1"/>
  <c r="O17" i="1"/>
  <c r="P17" i="1"/>
  <c r="Q17" i="1"/>
  <c r="R17" i="1"/>
  <c r="S17" i="1"/>
  <c r="T17" i="1"/>
  <c r="U17" i="1"/>
  <c r="O18" i="1"/>
  <c r="P18" i="1"/>
  <c r="Q18" i="1"/>
  <c r="R18" i="1"/>
  <c r="S18" i="1"/>
  <c r="T18" i="1"/>
  <c r="U18" i="1"/>
  <c r="O19" i="1"/>
  <c r="P19" i="1"/>
  <c r="Q19" i="1"/>
  <c r="R19" i="1"/>
  <c r="S19" i="1"/>
  <c r="T19" i="1"/>
  <c r="U19" i="1"/>
  <c r="O20" i="1"/>
  <c r="P20" i="1"/>
  <c r="Q20" i="1"/>
  <c r="R20" i="1"/>
  <c r="S20" i="1"/>
  <c r="T20" i="1"/>
  <c r="U20" i="1"/>
  <c r="O21" i="1"/>
  <c r="P21" i="1"/>
  <c r="Q21" i="1"/>
  <c r="R21" i="1"/>
  <c r="S21" i="1"/>
  <c r="T21" i="1"/>
  <c r="U21" i="1"/>
  <c r="O22" i="1"/>
  <c r="P22" i="1"/>
  <c r="Q22" i="1"/>
  <c r="R22" i="1"/>
  <c r="S22" i="1"/>
  <c r="T22" i="1"/>
  <c r="U22" i="1"/>
  <c r="O23" i="1"/>
  <c r="P23" i="1"/>
  <c r="Q23" i="1"/>
  <c r="R23" i="1"/>
  <c r="S23" i="1"/>
  <c r="T23" i="1"/>
  <c r="U23" i="1"/>
  <c r="O24" i="1"/>
  <c r="P24" i="1"/>
  <c r="Q24" i="1"/>
  <c r="R24" i="1"/>
  <c r="S24" i="1"/>
  <c r="T24" i="1"/>
  <c r="U24" i="1"/>
  <c r="O25" i="1"/>
  <c r="P25" i="1"/>
  <c r="Q25" i="1"/>
  <c r="R25" i="1"/>
  <c r="S25" i="1"/>
  <c r="T25" i="1"/>
  <c r="U25" i="1"/>
  <c r="O26" i="1"/>
  <c r="P26" i="1"/>
  <c r="Q26" i="1"/>
  <c r="R26" i="1"/>
  <c r="S26" i="1"/>
  <c r="T26" i="1"/>
  <c r="U26" i="1"/>
  <c r="O27" i="1"/>
  <c r="P27" i="1"/>
  <c r="Q27" i="1"/>
  <c r="R27" i="1"/>
  <c r="S27" i="1"/>
  <c r="T27" i="1"/>
  <c r="U27" i="1"/>
  <c r="O28" i="1"/>
  <c r="P28" i="1"/>
  <c r="Q28" i="1"/>
  <c r="R28" i="1"/>
  <c r="S28" i="1"/>
  <c r="T28" i="1"/>
  <c r="U28" i="1"/>
  <c r="O29" i="1"/>
  <c r="P29" i="1"/>
  <c r="Q29" i="1"/>
  <c r="R29" i="1"/>
  <c r="S29" i="1"/>
  <c r="T29" i="1"/>
  <c r="U29" i="1"/>
  <c r="O30" i="1"/>
  <c r="P30" i="1"/>
  <c r="Q30" i="1"/>
  <c r="R30" i="1"/>
  <c r="S30" i="1"/>
  <c r="T30" i="1"/>
  <c r="U30" i="1"/>
  <c r="P31" i="1"/>
  <c r="Q31" i="1"/>
  <c r="R31" i="1"/>
  <c r="S31" i="1"/>
  <c r="T31" i="1"/>
  <c r="U31" i="1"/>
  <c r="U10" i="1"/>
  <c r="T10" i="1"/>
  <c r="S10" i="1"/>
  <c r="R10" i="1"/>
  <c r="O10" i="1"/>
  <c r="Q10" i="1"/>
  <c r="P10" i="1"/>
  <c r="AO59" i="1" l="1"/>
  <c r="AO64" i="1"/>
  <c r="AO60" i="1"/>
  <c r="AO57" i="1"/>
  <c r="AO65" i="1"/>
  <c r="AO66" i="1"/>
  <c r="AO49" i="1"/>
  <c r="AO62" i="1"/>
  <c r="AO52" i="1"/>
  <c r="AO67" i="1"/>
  <c r="AO61" i="1"/>
  <c r="AO50" i="1"/>
  <c r="AO55" i="1"/>
  <c r="AO69" i="1"/>
  <c r="AO56" i="1"/>
  <c r="AO48" i="1"/>
  <c r="AO53" i="1"/>
  <c r="AO58" i="1"/>
  <c r="AO51" i="1"/>
  <c r="AO44" i="1"/>
  <c r="AO54" i="1"/>
  <c r="AO70" i="1"/>
  <c r="AO63" i="1"/>
  <c r="AO72" i="1"/>
  <c r="AO47" i="1"/>
  <c r="AO71" i="1"/>
  <c r="AO46" i="1"/>
  <c r="AO45" i="1"/>
</calcChain>
</file>

<file path=xl/sharedStrings.xml><?xml version="1.0" encoding="utf-8"?>
<sst xmlns="http://schemas.openxmlformats.org/spreadsheetml/2006/main" count="1208" uniqueCount="587">
  <si>
    <t>OP N.º</t>
  </si>
  <si>
    <t>NOME DA UNIDADE</t>
  </si>
  <si>
    <t>AUXÍLIO TRANSPORTE</t>
  </si>
  <si>
    <t>Matrícula</t>
  </si>
  <si>
    <t>Servidor(a)</t>
  </si>
  <si>
    <t>Emprego Público</t>
  </si>
  <si>
    <t>Opção</t>
  </si>
  <si>
    <t>Dias úteis</t>
  </si>
  <si>
    <t>Qtde. de dias úteis a somar</t>
  </si>
  <si>
    <t xml:space="preserve">Qtde. de dias úteis a descontar </t>
  </si>
  <si>
    <t>Qtde. de dias úteis a considerar</t>
  </si>
  <si>
    <t>Motivo</t>
  </si>
  <si>
    <t xml:space="preserve"> </t>
  </si>
  <si>
    <t> </t>
  </si>
  <si>
    <t>Responsável pelo preenchimento</t>
  </si>
  <si>
    <t>OP</t>
  </si>
  <si>
    <t>Unidade</t>
  </si>
  <si>
    <t>Município</t>
  </si>
  <si>
    <t>TIPO</t>
  </si>
  <si>
    <t>Tipo</t>
  </si>
  <si>
    <t>Declaração do Motivo</t>
  </si>
  <si>
    <t>unid-id</t>
  </si>
  <si>
    <t>EMPREGO PÚBLICO</t>
  </si>
  <si>
    <t>E</t>
  </si>
  <si>
    <t>F</t>
  </si>
  <si>
    <t>A</t>
  </si>
  <si>
    <t>Nomenclatura Nova</t>
  </si>
  <si>
    <t>Lotação</t>
  </si>
  <si>
    <t>Emprego antigo</t>
  </si>
  <si>
    <t>Agente de Supervisão Educacional</t>
  </si>
  <si>
    <t>Assessor Especial I</t>
  </si>
  <si>
    <t>Administração Central</t>
  </si>
  <si>
    <t>Assessor Técnico da Superintedência</t>
  </si>
  <si>
    <t>São Paulo</t>
  </si>
  <si>
    <t>INCLUIR</t>
  </si>
  <si>
    <t>Nomeação</t>
  </si>
  <si>
    <t>Dias Úteis do Mês</t>
  </si>
  <si>
    <t>Retorno de Afastamento</t>
  </si>
  <si>
    <t>Sábado</t>
  </si>
  <si>
    <t>Retorno  de Licença</t>
  </si>
  <si>
    <t>Retorno de Férias</t>
  </si>
  <si>
    <t>Recesso</t>
  </si>
  <si>
    <t xml:space="preserve"> Transferido de unidade </t>
  </si>
  <si>
    <t>Agente Técnico e Administrativo</t>
  </si>
  <si>
    <t>Assessor II</t>
  </si>
  <si>
    <t>Assessor de Planejamento Estratégico</t>
  </si>
  <si>
    <t>Faculdade de Tecnologia de São Paulo</t>
  </si>
  <si>
    <t>EXCLUIR</t>
  </si>
  <si>
    <t>Rescisão</t>
  </si>
  <si>
    <t>Afastamento</t>
  </si>
  <si>
    <t>Cancelamento do Benefício</t>
  </si>
  <si>
    <t>Aposentadoria</t>
  </si>
  <si>
    <t>Licença-prêmio</t>
  </si>
  <si>
    <t>Licença-saúde</t>
  </si>
  <si>
    <t>Férias 30 dias</t>
  </si>
  <si>
    <t>Analista de Suporte e Gestão</t>
  </si>
  <si>
    <t>Assistente II</t>
  </si>
  <si>
    <t>Assessor administrativo</t>
  </si>
  <si>
    <t>Faculdade de Tecnologia José Crespo Gonzales</t>
  </si>
  <si>
    <t>Sorocaba</t>
  </si>
  <si>
    <t>ALTERAR</t>
  </si>
  <si>
    <t>Falta</t>
  </si>
  <si>
    <t>Feriado Municipal</t>
  </si>
  <si>
    <t>Férias Proporcionais</t>
  </si>
  <si>
    <t>Analista Técnico de Sáude</t>
  </si>
  <si>
    <t>Assistente Técnico I</t>
  </si>
  <si>
    <t>Assessor Técnico Administrativo I</t>
  </si>
  <si>
    <t>Faculdade de Tecnologia Ministro Ralph Biasi</t>
  </si>
  <si>
    <t>Americana</t>
  </si>
  <si>
    <t>Auxiliar de Apoio</t>
  </si>
  <si>
    <t>Assistente Técnico III</t>
  </si>
  <si>
    <t>Assessor Técnico Administrativo III</t>
  </si>
  <si>
    <t>Faculdade de Tecnologia Rubens Lara</t>
  </si>
  <si>
    <t>Santos</t>
  </si>
  <si>
    <t>Auxiliar Docente (20 Horas)</t>
  </si>
  <si>
    <t>Especialista em Planejamento Educacional, Obras e Gestão</t>
  </si>
  <si>
    <t>Assistente Técnico IV</t>
  </si>
  <si>
    <t>Assessor Técnico Administrativo IV</t>
  </si>
  <si>
    <t>Escola Técnica Estadual Polivalente de Americana</t>
  </si>
  <si>
    <t>Categoria</t>
  </si>
  <si>
    <t>Auxiliar Docente (40 Horas)</t>
  </si>
  <si>
    <t>Operacional de Suporte</t>
  </si>
  <si>
    <t>Chefe de Assessoria</t>
  </si>
  <si>
    <t>Assessor Técnico Chefe</t>
  </si>
  <si>
    <t>Escola Técnica Estadual Conselheiro Antonio Prado</t>
  </si>
  <si>
    <t>Campinas</t>
  </si>
  <si>
    <t>Técnico de Saúde</t>
  </si>
  <si>
    <t>Chefe de Divisão</t>
  </si>
  <si>
    <t>Diretor de Divisão</t>
  </si>
  <si>
    <t>Escola Técnica Estadual Vasco Antonio Venchiarutti</t>
  </si>
  <si>
    <t>Jundiaí</t>
  </si>
  <si>
    <t>A - AUTQ</t>
  </si>
  <si>
    <t>Chefe de Gabinete</t>
  </si>
  <si>
    <t>Escola Técnica Estadual João Baptista de Lima Figueiredo</t>
  </si>
  <si>
    <t>Mococa</t>
  </si>
  <si>
    <t>Professor Médio / Técnico</t>
  </si>
  <si>
    <t>Coordenador Geral</t>
  </si>
  <si>
    <t>Coordenador Técnico</t>
  </si>
  <si>
    <t>Escola Técnica Estadual Lauro Gomes</t>
  </si>
  <si>
    <t>São Bernardo do Campo</t>
  </si>
  <si>
    <t>Professor Superior</t>
  </si>
  <si>
    <t>Assessor III</t>
  </si>
  <si>
    <t>Presidente</t>
  </si>
  <si>
    <t>Diretor Superintendente</t>
  </si>
  <si>
    <t>Escola Técnica Estadual Jorge Street</t>
  </si>
  <si>
    <t>São Caetano do Sul</t>
  </si>
  <si>
    <t>Assessor IV</t>
  </si>
  <si>
    <t>Superintendente</t>
  </si>
  <si>
    <t>Diretor de Departamento</t>
  </si>
  <si>
    <t>Escola Técnica Estadual Professor Camargo Aranha</t>
  </si>
  <si>
    <t>Assistente Técnico II</t>
  </si>
  <si>
    <t>Vice-Presidente</t>
  </si>
  <si>
    <t>Vice-Diretor Superintendente</t>
  </si>
  <si>
    <t>Escola Técnica Estadual Getúlio Vargas</t>
  </si>
  <si>
    <t>Chefe de Serviço</t>
  </si>
  <si>
    <t>Administração Central e unidades</t>
  </si>
  <si>
    <t>Assessor Técnico Administrativo II</t>
  </si>
  <si>
    <t>Escola Técnica Estadual Júlio de Mesquita</t>
  </si>
  <si>
    <t>Santo André</t>
  </si>
  <si>
    <t>Diretor de Serviço</t>
  </si>
  <si>
    <t>Escola Técnica Estadual Presidente Vargas</t>
  </si>
  <si>
    <t>Mogi das Cruzes</t>
  </si>
  <si>
    <t>Diretor de Escola Técnica - ETEC/Diretor de Departamento</t>
  </si>
  <si>
    <t>Escola Técnica Estadual Fernando Prestes</t>
  </si>
  <si>
    <t>Unidades</t>
  </si>
  <si>
    <t>Escola Técnica Estadual Rubens de Faria e Souza</t>
  </si>
  <si>
    <t>Coordenador</t>
  </si>
  <si>
    <t>Vice-Diretor de Fac. De Tec. FATEC</t>
  </si>
  <si>
    <t>Escola Técnica Estadual de São Paulo</t>
  </si>
  <si>
    <t>Diretor de Faculdade de Tec. FATEC</t>
  </si>
  <si>
    <t>Escola Técnica Estadual Doutor Adail Nunes da Silva</t>
  </si>
  <si>
    <t>Taquaritinga</t>
  </si>
  <si>
    <t>Faculdade de Tecnologia de Jahu</t>
  </si>
  <si>
    <t>Jaú</t>
  </si>
  <si>
    <t>Faculdade de Tecnologia de Ourinhos</t>
  </si>
  <si>
    <t>Ourinhos</t>
  </si>
  <si>
    <t>Faculdade de Tecnologia Taquaritinga</t>
  </si>
  <si>
    <t>Escola Técnica Estadual Albert Einstein</t>
  </si>
  <si>
    <t>Escola Técnica Estadual Prefeito Alberto Feres</t>
  </si>
  <si>
    <t>Araras</t>
  </si>
  <si>
    <t>Escola Técnica Estadual Professor Alcídio de Souza Prado</t>
  </si>
  <si>
    <t>Orlândia</t>
  </si>
  <si>
    <t>Escola Técnica Estadual Professor Alfredo de Barros Santos</t>
  </si>
  <si>
    <t>Guaratinguetá</t>
  </si>
  <si>
    <t>Escola Técnica Estadual Amim Jundi</t>
  </si>
  <si>
    <t>Osvaldo Cruz</t>
  </si>
  <si>
    <t>Escola Técnica Estadual Sebastiana Augusta de Moraes</t>
  </si>
  <si>
    <t>Andradina</t>
  </si>
  <si>
    <t>Escola Técnica Estadual Professora Anna de Oliveira Ferraz</t>
  </si>
  <si>
    <t>Araraquara</t>
  </si>
  <si>
    <t>Escola Técnica Estadual Antonio de Pádua Cardoso</t>
  </si>
  <si>
    <t>Batatais</t>
  </si>
  <si>
    <t>Escola Técnica Estadual Antonio Devisate</t>
  </si>
  <si>
    <t>Marília</t>
  </si>
  <si>
    <t>Escola Técnica Estadual Professor Doutor Antonio Eufrásio de Toledo</t>
  </si>
  <si>
    <t>Presidente Prudente</t>
  </si>
  <si>
    <t>Escola Técnica Estadual Antônio Junqueira Veiga</t>
  </si>
  <si>
    <t>Igarapava</t>
  </si>
  <si>
    <t>Escola Técnica Estadual Professor Aprígio Gonzaga</t>
  </si>
  <si>
    <t>Escola Técnica Estadual Aristóteles Ferreira</t>
  </si>
  <si>
    <t>Escola Técnica Estadual Professor Armando Bayeux Silva</t>
  </si>
  <si>
    <t>Rio Claro</t>
  </si>
  <si>
    <t>Escola Técnica Estadual Frei Arnaldo Maria de Itaporanga</t>
  </si>
  <si>
    <t>Votuporanga</t>
  </si>
  <si>
    <t>Escola Técnica Estadual Astor de Mattos Carvalho</t>
  </si>
  <si>
    <t>Cabrália Paulista</t>
  </si>
  <si>
    <t>Escola Técnica Estadual Augusto Tortolero Araújo</t>
  </si>
  <si>
    <t>Paraguaçu Paulista</t>
  </si>
  <si>
    <t>Escola Técnica Estadual Comendador João Rays</t>
  </si>
  <si>
    <t>Barra Bonita</t>
  </si>
  <si>
    <t>Escola Técnica Estadual Professor Basilides de Godoy</t>
  </si>
  <si>
    <t>Escola Técnica Estadual Benedito Storani</t>
  </si>
  <si>
    <t>Escola Técnica Estadual Bento Quirino</t>
  </si>
  <si>
    <t>Escola Técnica Estadual Professor Marcos Uchôas dos Santos Penchel</t>
  </si>
  <si>
    <t>Cachoeira Paulista</t>
  </si>
  <si>
    <t>Escola Técnica Estadual Carlos de Campos</t>
  </si>
  <si>
    <t>Escola Técnica Estadual Professor Carmelino Corrêa Junior</t>
  </si>
  <si>
    <t>Franca</t>
  </si>
  <si>
    <t>Escola Técnica Estadual Doutor Carolino da Motta e Silva</t>
  </si>
  <si>
    <t>Espírito Santo do Pinhal</t>
  </si>
  <si>
    <t>Escola Técnica Estadual Cônego José Bento</t>
  </si>
  <si>
    <t>Jacareí</t>
  </si>
  <si>
    <t>Escola Técnica Estadual Doutor Dario Pacheco Pedroso</t>
  </si>
  <si>
    <t>Taquarivaí</t>
  </si>
  <si>
    <t>Escola Técnica Estadual Doutor Demétrio Azevedo Junior</t>
  </si>
  <si>
    <t>Itapeva</t>
  </si>
  <si>
    <t>Escola Técnica Estadual Doutor Domingos Minicucci Filho</t>
  </si>
  <si>
    <t>Botucatu</t>
  </si>
  <si>
    <t>Escola Técnica Estadual Professora Carmelina Barbosa</t>
  </si>
  <si>
    <t>Dracena</t>
  </si>
  <si>
    <t>Escola Técnica Estadual Professor Edson Galvão</t>
  </si>
  <si>
    <t>Itapetininga</t>
  </si>
  <si>
    <t>Escola Técnica Estadual Elias Nechar</t>
  </si>
  <si>
    <t>Catanduva</t>
  </si>
  <si>
    <t>Escola Técnica Estadual Professor Eudécio Luiz Vicente</t>
  </si>
  <si>
    <t>Adamantina</t>
  </si>
  <si>
    <t>Escola Técnica Estadual Coronel Fernando Febeliano da Costa</t>
  </si>
  <si>
    <t>Piracicaba</t>
  </si>
  <si>
    <t>Escola Técnica Estadual Professor Francisco dos Santos</t>
  </si>
  <si>
    <t>São Simão</t>
  </si>
  <si>
    <t>Escola Técnica Estadual Deputado Francisco Franco</t>
  </si>
  <si>
    <t>Rancharia</t>
  </si>
  <si>
    <t>Escola Técnica Estadual Doutor Francisco Nogueira de Lima</t>
  </si>
  <si>
    <t>Casa Branca</t>
  </si>
  <si>
    <t>Escola Técnica Estadual Francisco Garcia</t>
  </si>
  <si>
    <t>Escola Técnica Estadual Guaracy Silveira</t>
  </si>
  <si>
    <t>Escola Técnica Estadual Professora Helcy Moreira Martins Aguiar</t>
  </si>
  <si>
    <t>Cafelândia</t>
  </si>
  <si>
    <t>Escola Técnica Estadual Engenheiro Herval Bellusci</t>
  </si>
  <si>
    <t>Escola Técnica Estadual Professor Horácio Augusto da Silveira</t>
  </si>
  <si>
    <t>Escola Técnica Estadual de Ilha Solteira</t>
  </si>
  <si>
    <t>Ilha Solteira</t>
  </si>
  <si>
    <t>Escola Técnica Estadual Jacinto Ferreira de Sá</t>
  </si>
  <si>
    <t>Escola Técnica Estadual João Belarmino</t>
  </si>
  <si>
    <t>Amparo</t>
  </si>
  <si>
    <t>Escola Técnica Estadual João Gomes de Araújo</t>
  </si>
  <si>
    <t>Pindamonhangaba</t>
  </si>
  <si>
    <t>Escola Técnica Estadual João Jorge Geraissate</t>
  </si>
  <si>
    <t>Penápolis</t>
  </si>
  <si>
    <t>Escola Técnica Estadual Joaquim Ferreira do Amaral</t>
  </si>
  <si>
    <t>Escola Técnica Estadual Doutor José Coury</t>
  </si>
  <si>
    <t>Rio Das Pedras</t>
  </si>
  <si>
    <t>Escola Técnica Estadual Prefeito José Esteves</t>
  </si>
  <si>
    <t>Cerqueira César</t>
  </si>
  <si>
    <t>Escola Técnica Estadual Doutor José Luiz Viana Coutinho</t>
  </si>
  <si>
    <t>Jales</t>
  </si>
  <si>
    <t>Escola Técnica Estadual José Martiniano da Silva</t>
  </si>
  <si>
    <t>Ribeirão Preto</t>
  </si>
  <si>
    <t>Escola Técnica Estadual Padre José Nunes Dias</t>
  </si>
  <si>
    <t>Monte Aprazível</t>
  </si>
  <si>
    <t>Escola Técnica Estadual José Rocha Mendes</t>
  </si>
  <si>
    <t>Escola Técnica Estadual Professor José Sant´Ana de Castro</t>
  </si>
  <si>
    <t>Cruzeiro</t>
  </si>
  <si>
    <t>Escola Técnica Estadual Doutor Júlio Cardoso</t>
  </si>
  <si>
    <t>Escola Técnica Estadual Laurindo Alves Queiroz</t>
  </si>
  <si>
    <t>Miguelópolis</t>
  </si>
  <si>
    <t>Escola Técnica Estadual Doutor Luiz César Couto</t>
  </si>
  <si>
    <t>Quatá</t>
  </si>
  <si>
    <t>Escola Técnica Estadual Professor Luiz Pires Barbosa</t>
  </si>
  <si>
    <t>Cândido Mota</t>
  </si>
  <si>
    <t>Escola Técnica Estadual Machado de Assis</t>
  </si>
  <si>
    <t>Caçapava</t>
  </si>
  <si>
    <t>Escola Técnica Estadual Manoel dos Reis Araújo</t>
  </si>
  <si>
    <t>Santa Rita do Passa Quatro</t>
  </si>
  <si>
    <t>Escola Técnica Estadual Orlando Quagliato</t>
  </si>
  <si>
    <t>Santa Cruz do Rio Pardo</t>
  </si>
  <si>
    <t>Escola Técnica Estadual Martin Luther King</t>
  </si>
  <si>
    <t>Escola Técnica Estadual Martinho Di Ciero</t>
  </si>
  <si>
    <t>Itú</t>
  </si>
  <si>
    <t>Escola Técnica Estadual Professor Matheus Leite de Abreu</t>
  </si>
  <si>
    <t>Mirassol</t>
  </si>
  <si>
    <t>Escola Técnica Estadual Monsenhor Antônio Magliano</t>
  </si>
  <si>
    <t>Garça</t>
  </si>
  <si>
    <t>Escola Técnica Estadual Engenheiro Agrônomo Narciso de Medeiros</t>
  </si>
  <si>
    <t>Iguape</t>
  </si>
  <si>
    <t>Escola Técnica Estadual Professor Urias Ferreira</t>
  </si>
  <si>
    <t>Escola Técnica Estadual Paulino Botelho</t>
  </si>
  <si>
    <t>São Carlos</t>
  </si>
  <si>
    <t>Escola Técnica Estadual Paulo Guerreiro Franco</t>
  </si>
  <si>
    <t>Vera Cruz</t>
  </si>
  <si>
    <t>Escola Técnica Estadual Deputado Paulo Ornellas Carvalho de Barros</t>
  </si>
  <si>
    <t>Escola Técnica Estadual Pedro Badran</t>
  </si>
  <si>
    <t>São Joaquim da Barra</t>
  </si>
  <si>
    <t>Escola Técnica Estadual Pedro D'Arcádia Neto</t>
  </si>
  <si>
    <t>Assis</t>
  </si>
  <si>
    <t>Escola Técnica Estadual Pedro Ferreira Alves</t>
  </si>
  <si>
    <t>Mogi Mirim</t>
  </si>
  <si>
    <t>Escola Técnica Estadual Pedro Leme Brizolla Sobrinho</t>
  </si>
  <si>
    <t>Ipaussú</t>
  </si>
  <si>
    <t>Escola Técnica Estadual Philadelpho Gouvea Netto</t>
  </si>
  <si>
    <t>São José do Rio Preto</t>
  </si>
  <si>
    <t>Escola Técnica Estadual Professor Milton Gazzetti</t>
  </si>
  <si>
    <t>Presidente Venceslau</t>
  </si>
  <si>
    <t>Escola Técnica Estadual Rosa Perrone Scavone</t>
  </si>
  <si>
    <t>Itatiba</t>
  </si>
  <si>
    <t>Escola Técnica Estadual Sales Gomes</t>
  </si>
  <si>
    <t>Tatuí</t>
  </si>
  <si>
    <t>Escola Técnica Estadual Dona Sebastiana de Barros</t>
  </si>
  <si>
    <t>São Manuel</t>
  </si>
  <si>
    <t>Escola Técnica Estadual Sylvio de Mattos Carvalho</t>
  </si>
  <si>
    <t>Matão</t>
  </si>
  <si>
    <t>Escola Técnica Estadual Trajano Camargo</t>
  </si>
  <si>
    <t>Limeira</t>
  </si>
  <si>
    <t>Faculdade de Tecnologia Dr. Archimedes Lammoglia</t>
  </si>
  <si>
    <t>Indaiatuba</t>
  </si>
  <si>
    <t>Faculdade de Tecnologia Professor João Mod</t>
  </si>
  <si>
    <t>Escola Técnica Estadual Adolpho Berezin</t>
  </si>
  <si>
    <t>Mongaguá</t>
  </si>
  <si>
    <t>Escola Técnica Estadual Coronel Raphael Brandão</t>
  </si>
  <si>
    <t>Barretos</t>
  </si>
  <si>
    <t>Faculdade de Tecnologia Doutor Thomaz Novelino</t>
  </si>
  <si>
    <t>Escola Técnica Estadual Deputado Salim Sedeh</t>
  </si>
  <si>
    <t>Leme</t>
  </si>
  <si>
    <t>Faculdade de Tecnologia da Zona Leste</t>
  </si>
  <si>
    <t>Faculdade de Tecnologia de Botucatu</t>
  </si>
  <si>
    <t>Faculdade de Tecnologia de Mauá</t>
  </si>
  <si>
    <t>Mauá</t>
  </si>
  <si>
    <t>Faculdade de Tecnologia Deputado Ary Fossen</t>
  </si>
  <si>
    <t>Escola Técnica Estadual de Hortolândia</t>
  </si>
  <si>
    <t>Hortolândia</t>
  </si>
  <si>
    <t>Escola Técnica Estadual de São Roque</t>
  </si>
  <si>
    <t>São Roque</t>
  </si>
  <si>
    <t>Escola Técnica Estadual Professor Doutor José Dagnoni</t>
  </si>
  <si>
    <t>Santa Bárbara D'oeste</t>
  </si>
  <si>
    <t>Escola Técnica Estadual de Guaianazes</t>
  </si>
  <si>
    <t>Faculdade de Tecnologia Dep. Julio Julinho Marcondes de Moura</t>
  </si>
  <si>
    <t>Faculdade de Tecnologia de Mococa</t>
  </si>
  <si>
    <t>Faculdade de Tecnologia de São José do Rio Preto</t>
  </si>
  <si>
    <t>Escola Técnica Estadual Dona Escolástica Rosa</t>
  </si>
  <si>
    <t>Escola Técnica Estadual Doutor Renato Cordeiro</t>
  </si>
  <si>
    <t>Birigüi</t>
  </si>
  <si>
    <t>Escola Técnica Estadual Doutor Celso Charuri</t>
  </si>
  <si>
    <t>Capão Bonito</t>
  </si>
  <si>
    <t>Escola Técnica Estadual Doutor Geraldo José Rodrigues Alckmin</t>
  </si>
  <si>
    <t>Taubaté</t>
  </si>
  <si>
    <t>Faculdade de Tecnologia Adib Moises Dib</t>
  </si>
  <si>
    <t>Faculdade de Tecnologia Professor Waldomiro May</t>
  </si>
  <si>
    <t>Escola Técnica Estadual de Mauá</t>
  </si>
  <si>
    <t>Faculdade de Tecnologia de Praia Grande</t>
  </si>
  <si>
    <t>Praia Grande</t>
  </si>
  <si>
    <t>Faculdade de Tecnologia Estudante Rafael Almeida Camarinha</t>
  </si>
  <si>
    <t>Faculdade de Tecnologia Professor Antonio Belizandro Barbosa Rezende</t>
  </si>
  <si>
    <t>Faculdade de Tecnologia Professor Wilson Roberto Ribeiro de Camargo</t>
  </si>
  <si>
    <t>Faculdade de Tecnologia de Pindamonhangaba</t>
  </si>
  <si>
    <t>Escola Técnica Estadual Carolina Carinhato Sampaio</t>
  </si>
  <si>
    <t>Escola Técnica Estadual Rodrigues de Abreu</t>
  </si>
  <si>
    <t>Bauru</t>
  </si>
  <si>
    <t>Escola Técnica Estadual Professor Massuyuki Kawano</t>
  </si>
  <si>
    <t>Tupã</t>
  </si>
  <si>
    <t>Faculdade de Tecnologia da Zona Sul-São Paulo "Dom Paulo Evaristo Arns"</t>
  </si>
  <si>
    <t>Escola Técnica Estadual Professor Armando Jose Farinazzo</t>
  </si>
  <si>
    <t>Fernandópolis</t>
  </si>
  <si>
    <t>Escola Técnica Estadual Tenente Aviador Gustavo Klug</t>
  </si>
  <si>
    <t>Pirassununga</t>
  </si>
  <si>
    <t>Escola Técnica Estadual Professora Terezinha Monteiro dos Santos</t>
  </si>
  <si>
    <t>Taquarituba</t>
  </si>
  <si>
    <t>Escola Técnica Estadual Professora Maria Cristina Medeiros</t>
  </si>
  <si>
    <t>Ribeirão Pires</t>
  </si>
  <si>
    <t>Escola Técnica Estadual Doutor Emílio Hernandez Aguilar</t>
  </si>
  <si>
    <t>Franco da Rocha</t>
  </si>
  <si>
    <t>Faculdade de Tecnologia de Carapicuíba</t>
  </si>
  <si>
    <t>Carapicuíba</t>
  </si>
  <si>
    <t>Escola Técnica Estadual de Carapicuíba</t>
  </si>
  <si>
    <t>Escola Técnica Estadual Professor Fausto Mazzola</t>
  </si>
  <si>
    <t>Avaré</t>
  </si>
  <si>
    <t>Faculdade de Tecnologia Professor Jessen Vidal</t>
  </si>
  <si>
    <t>São José dos Campos</t>
  </si>
  <si>
    <t>Escola Técnica Estadual Professor Carmine Biagio Tundisi</t>
  </si>
  <si>
    <t>Atibaia</t>
  </si>
  <si>
    <t>Escola Técnica Estadual de Lins</t>
  </si>
  <si>
    <t>Lins</t>
  </si>
  <si>
    <t>Escola Técnica Estadual Professor André Bogasian</t>
  </si>
  <si>
    <t>Osasco</t>
  </si>
  <si>
    <t>Escola Técnica Estadual Rodolpho José Del Guerra</t>
  </si>
  <si>
    <t>São José do Rio Pardo</t>
  </si>
  <si>
    <t>Escola Técnica Estadual Professor Idio Zucchi</t>
  </si>
  <si>
    <t>Bebedouro</t>
  </si>
  <si>
    <t>Escola Técnica Estadual Alberto Santos Dumont</t>
  </si>
  <si>
    <t>Guarujá</t>
  </si>
  <si>
    <t>Escola Técnica Estadual de Praia Grande</t>
  </si>
  <si>
    <t>Escola Técnica Estadual Doutora Maria Augusta Saraiva</t>
  </si>
  <si>
    <t>Faculdade de Tecnologia de Itaquaquecetuba</t>
  </si>
  <si>
    <t>Itaquaquecetuba</t>
  </si>
  <si>
    <t>Escola Técnica Estadual Professora Nair Luccas Ribeiro</t>
  </si>
  <si>
    <t>Teodoro Sampaio</t>
  </si>
  <si>
    <t>Faculdade de Tecnologia de Presidente Prudente</t>
  </si>
  <si>
    <t>Escola Técnica Estadual de Itanhaém</t>
  </si>
  <si>
    <t>Itanhaém</t>
  </si>
  <si>
    <t>Escola Técnica Estadual Parque da Juventude</t>
  </si>
  <si>
    <t>Faculdade de Tecnologia de Santo André</t>
  </si>
  <si>
    <t>Escola Técnica Estadual Vereador e Vice Prefeito Sérgio da Fonseca</t>
  </si>
  <si>
    <t>Ibitinga</t>
  </si>
  <si>
    <t>Escola Técnica Estadual Waldyr Duron Junior</t>
  </si>
  <si>
    <t>Pirajú</t>
  </si>
  <si>
    <t>Faculdade de Tecnologia Arthur de Azevedo</t>
  </si>
  <si>
    <t>Escola Técnica Estadual Professor Mário Antonio Verza</t>
  </si>
  <si>
    <t>Palmital</t>
  </si>
  <si>
    <t>Escola Técnica Estadual de Araçatuba</t>
  </si>
  <si>
    <t>Araçatuba</t>
  </si>
  <si>
    <t>Escola Técnica Estadual Juscelino Kubitschek de Oliveira</t>
  </si>
  <si>
    <t>Diadema</t>
  </si>
  <si>
    <t>Faculdade de Tecnologia de Guarulhos</t>
  </si>
  <si>
    <t>Guarulhos</t>
  </si>
  <si>
    <t>Faculdade de Tecnologia Antonio Russo</t>
  </si>
  <si>
    <t>Escola Técnica Estadual de Itaquera</t>
  </si>
  <si>
    <t>Escola Técnica Estadual de Ferraz de Vasconcelos</t>
  </si>
  <si>
    <t>Ferraz de Vasconcelos</t>
  </si>
  <si>
    <t>Faculdade de Tecnologia Professor José Camargo</t>
  </si>
  <si>
    <t xml:space="preserve">Escola Técnica Estadual de Sapopemba </t>
  </si>
  <si>
    <t>Faculdade de Tecnologia Nilo de Stéfani</t>
  </si>
  <si>
    <t>Jaboticabal</t>
  </si>
  <si>
    <t>Faculdade de Tecnologia de Capão Bonito</t>
  </si>
  <si>
    <t>Faculdade de Tecnologia Deputado Roque Trevisan</t>
  </si>
  <si>
    <t>Faculdade de Tecnologia Deputado Waldyr Alceu Trigo</t>
  </si>
  <si>
    <t>Sertãozinho</t>
  </si>
  <si>
    <t xml:space="preserve">Faculdade de Tecnologia Prof. Fernando Amaral de Almeida Prado </t>
  </si>
  <si>
    <t>Faculdade de Tecnologia Dom Amaury Castanho</t>
  </si>
  <si>
    <t>Escola Técnica Estadual de Vargem Grande do Sul</t>
  </si>
  <si>
    <t>Vargem Grande do Sul</t>
  </si>
  <si>
    <t>Escola Técnica Estadual de Artes</t>
  </si>
  <si>
    <t>Escola Técnica Estadual de Cubatão</t>
  </si>
  <si>
    <t>Cubatão</t>
  </si>
  <si>
    <t>Faculdade de Tecnologia de Catanduva</t>
  </si>
  <si>
    <t>Faculdade de Tecnologia Jornalista Omair Fagundes de Oliveira</t>
  </si>
  <si>
    <t>Bragança Paulista</t>
  </si>
  <si>
    <t>Faculdade de Tecnologia de Mogi das Cruzes</t>
  </si>
  <si>
    <t>Escola Técnica Estadual de Vila Formosa</t>
  </si>
  <si>
    <t>Escola Técnica Estadual Tereza Aparecida Cardoso Nunes de Oliveira</t>
  </si>
  <si>
    <t>Escola Técnica Estadual Professora Ermelinda Giannini Teixeira</t>
  </si>
  <si>
    <t>Santana de Parnaíba</t>
  </si>
  <si>
    <t>Escola Técnica Estadual de São Sebastião</t>
  </si>
  <si>
    <t>São Sebastião</t>
  </si>
  <si>
    <t>Faculdade de Tecnologia de São Sebastião</t>
  </si>
  <si>
    <t>Escola Técnica Estadual de Suzano</t>
  </si>
  <si>
    <t>Suzano</t>
  </si>
  <si>
    <t>Escola Técnica Estadual Gino Rezaghi</t>
  </si>
  <si>
    <t>Cajamar</t>
  </si>
  <si>
    <t>Faculdade de Tecnologia Professor Antonio Seabra</t>
  </si>
  <si>
    <t>Escola Técnica Estadual Deputado Ary de Camargo Pedroso</t>
  </si>
  <si>
    <t>Escola Técnica Estadual Doutora Ruth Cardoso</t>
  </si>
  <si>
    <t>São Vicente</t>
  </si>
  <si>
    <t>Escola Técnica Estadual Professora Ilza Nascimento Pintus</t>
  </si>
  <si>
    <t>Faculdade de Tecnologia de Bauru</t>
  </si>
  <si>
    <t>Escola Técnica Estadual Professor Elias Miguel Júnior</t>
  </si>
  <si>
    <t>Votorantim</t>
  </si>
  <si>
    <t>Escola Técnica Estadual de Monte Mor</t>
  </si>
  <si>
    <t>Monte Mor</t>
  </si>
  <si>
    <t>Escola Técnica Estadual de Cidade Tiradentes</t>
  </si>
  <si>
    <t>Escola Técnica Estadual Takashi Morita</t>
  </si>
  <si>
    <t>Escola Técnica Estadual de Campo Limpo Paulista</t>
  </si>
  <si>
    <t>Campo Limpo Paulista</t>
  </si>
  <si>
    <t>Escola Técnica Estadual Professor Jadyr Salles</t>
  </si>
  <si>
    <t>Porto Ferreira</t>
  </si>
  <si>
    <t>Escola Técnica Estadual de Piedade</t>
  </si>
  <si>
    <t>Piedade</t>
  </si>
  <si>
    <t>Faculdade de Tecnologia do Ipiranga Pastor Enéas Tognini</t>
  </si>
  <si>
    <t>Escola Técnica Estadual de Heliópolis</t>
  </si>
  <si>
    <t>Escola Técnica Estadual Euro Albino de Souza</t>
  </si>
  <si>
    <t>Mogi Guaçu</t>
  </si>
  <si>
    <t>Escola Técnica Estadual Professor Adhemar Batista Heméritas</t>
  </si>
  <si>
    <t>Escola Técnica Estadual de Tiquatira</t>
  </si>
  <si>
    <t>Faculdade de Tecnologia Padre Danilo José de Oliveira Ohl</t>
  </si>
  <si>
    <t>Barueri</t>
  </si>
  <si>
    <t>Escola Técnica Estadual de Poá</t>
  </si>
  <si>
    <t>Poá</t>
  </si>
  <si>
    <t>Escola Técnica Estadual da Zona Leste</t>
  </si>
  <si>
    <t>Escola Técnica Estadual Professora Marines Teodoro de Freitas Almeida</t>
  </si>
  <si>
    <t>Novo Horizonte</t>
  </si>
  <si>
    <t>Escola Técnica Estadual de Caraguatatuba</t>
  </si>
  <si>
    <t>Caraguatatuba</t>
  </si>
  <si>
    <t>Escola Técnica Estadual Angelo Cavalheiro</t>
  </si>
  <si>
    <t>Serrana</t>
  </si>
  <si>
    <t>Escola Técnica Estadual Arnaldo Pereira Cheregatti</t>
  </si>
  <si>
    <t>Aguai</t>
  </si>
  <si>
    <t>Faculdade de Tecnologia Prefeito Hirant Sanazar</t>
  </si>
  <si>
    <t>Faculdade de Tecnologia Luigi Papaiz</t>
  </si>
  <si>
    <t>Escola Técnica Estadual João Maria Stevanatto</t>
  </si>
  <si>
    <t>Itapira</t>
  </si>
  <si>
    <t>Escola Técnica Estadual de Santa Isabel</t>
  </si>
  <si>
    <t>Santa Isabel</t>
  </si>
  <si>
    <t>Escola Técnica Estadual Parque Belém</t>
  </si>
  <si>
    <t>Escola Técnica Estadual Jardim Ângela</t>
  </si>
  <si>
    <t>Escola Técnica Estadual de Cotia</t>
  </si>
  <si>
    <t>Cotia</t>
  </si>
  <si>
    <t>Escola Técnica Estadual Cepam</t>
  </si>
  <si>
    <t>Escola Técnica Estadual Abdias do Nascimento</t>
  </si>
  <si>
    <t>Escola Técnica Estadual Raposo Tavares</t>
  </si>
  <si>
    <t>Escola Técnica Estadual Gildo Marçal Bezerra Brandão</t>
  </si>
  <si>
    <t>Escola Técnica Estadual São Mateus</t>
  </si>
  <si>
    <t>Escola Técnica Estadual Jaraguá</t>
  </si>
  <si>
    <t>Escola Técnica Estadual Paulistano</t>
  </si>
  <si>
    <t>Escola Técnica Estadual Uirapuru</t>
  </si>
  <si>
    <t>Escola Técnica Estadual de Francisco Morato</t>
  </si>
  <si>
    <t>Francisco Morato</t>
  </si>
  <si>
    <t>Escola Técnica Estadual Professor José Carlos Seno Junior</t>
  </si>
  <si>
    <t>Olímpia</t>
  </si>
  <si>
    <t>Escola Técnica Estadual Professor José Ignácio Azevedo Filho</t>
  </si>
  <si>
    <t>Ituverava</t>
  </si>
  <si>
    <t>Escola Técnica Estadual Ferrucio Humberto Gazzetta</t>
  </si>
  <si>
    <t>Nova Odessa</t>
  </si>
  <si>
    <t>Escola Técnica Estadual de Mairinque</t>
  </si>
  <si>
    <t>Mairinque</t>
  </si>
  <si>
    <t>Escola Técnica Estadual Gustavo Teixeira</t>
  </si>
  <si>
    <t>São Pedro</t>
  </si>
  <si>
    <t>Escola Técnica Estadual de Santa Rosa do Viterbo</t>
  </si>
  <si>
    <t>Santa Rosa do Viterbo</t>
  </si>
  <si>
    <t>Escola Técnica Estadual Irmã Agostina</t>
  </si>
  <si>
    <t>Escola Técnica Estadual de Registro</t>
  </si>
  <si>
    <t>Registro</t>
  </si>
  <si>
    <t>Escola Técnica Estadual Padre Carlos Leôncio da Silva</t>
  </si>
  <si>
    <t>Lorena</t>
  </si>
  <si>
    <t>Escola Técnica Estadual de Embu</t>
  </si>
  <si>
    <t>Embu das Artes</t>
  </si>
  <si>
    <t>Escola Técnica Estadual Doutor Celso Giglio</t>
  </si>
  <si>
    <t>Escola Técnica Estadual de Itararé</t>
  </si>
  <si>
    <t>Itararé</t>
  </si>
  <si>
    <t>Escola Técnica Estadual Cidade do Livro</t>
  </si>
  <si>
    <t>Lençóis Paulista</t>
  </si>
  <si>
    <t>Escola Técnica Estadual de Barueri</t>
  </si>
  <si>
    <t>Escola Técnica Estadual Doutor Nelson Alves Vianna</t>
  </si>
  <si>
    <t>Tietê</t>
  </si>
  <si>
    <t>Escola Técnica Estadual Mandaqui</t>
  </si>
  <si>
    <t>Escola Técnica Estadual de Cerquilho</t>
  </si>
  <si>
    <t>Cerquilho</t>
  </si>
  <si>
    <t>Escola Técnica Estadual de Itaquaquecetuba</t>
  </si>
  <si>
    <t>Faculdade de Tecnologia Victor Civita</t>
  </si>
  <si>
    <t>Faculdade de Tecnologia de Taubaté</t>
  </si>
  <si>
    <t>Escola Técnica Estadual Professor Adolpho Arruda Mello</t>
  </si>
  <si>
    <t>Escola Técnica Estadual Jornalista Roberto Marinho</t>
  </si>
  <si>
    <t>Escola Técnica Estadual Professora Doutora Doroti Quiomi Kanashiro Toyohara</t>
  </si>
  <si>
    <t>Escola Técnica Estadual Alcides Cestari</t>
  </si>
  <si>
    <t>Monte Alto</t>
  </si>
  <si>
    <t>Escola Técnica Estadual Bento Carlos Botelho do Amaral</t>
  </si>
  <si>
    <t>Guariba</t>
  </si>
  <si>
    <t>Faculdade de Tecnologia de Itaquera - Professor Miguel Reale</t>
  </si>
  <si>
    <t>Faculdade de Tecnologia Professor Francisco de Moura</t>
  </si>
  <si>
    <t>Faculdade de Tecnologia Shunji Nishimura</t>
  </si>
  <si>
    <t>Pompéia</t>
  </si>
  <si>
    <t>Escola Técnica Estadual Santa Ifigênia</t>
  </si>
  <si>
    <t>Escola Técnica Estadual Darcy Pereira de Moraes</t>
  </si>
  <si>
    <t>Escola Técnica Estadual Bartolomeu Bueno da Silva - Anhanguera</t>
  </si>
  <si>
    <t>Escola Técnica Estadual de Ibaté</t>
  </si>
  <si>
    <t>Ibaté</t>
  </si>
  <si>
    <t>Escola Técnica Estadual Armando Pannunzio</t>
  </si>
  <si>
    <t>Faculdade de Tecnologia de São Roque</t>
  </si>
  <si>
    <t>Escola Técnica Estadual de Peruíbe</t>
  </si>
  <si>
    <t>Peruíbe</t>
  </si>
  <si>
    <t>Escola Técnica Estadual de Esportes Curt Walter Otto Baumgart</t>
  </si>
  <si>
    <t>Escola Técnica Estadual Prefeito Braz Paschoalin</t>
  </si>
  <si>
    <t>Jandira</t>
  </si>
  <si>
    <t>Faculdade de Tecnologia de São Carlos</t>
  </si>
  <si>
    <t>Faculdade de Tecnologia de Cotia</t>
  </si>
  <si>
    <t>Escola Técnica Estadual de Mairiporã</t>
  </si>
  <si>
    <t>Mairiporã</t>
  </si>
  <si>
    <t>Faculdade de Tecnologia SEBRAE</t>
  </si>
  <si>
    <t>Escola Técnica Estadual SEBRAE</t>
  </si>
  <si>
    <t>Escola Técnica Estadual Professora Luzia Maria Machado</t>
  </si>
  <si>
    <t>Arujá</t>
  </si>
  <si>
    <t>Faculdade de Tecnologia Professor Doutor José Luiz Guimarães</t>
  </si>
  <si>
    <t>Faculdade de Tecnologia de Campinas</t>
  </si>
  <si>
    <t>Escola Técnica Estadual Santa Fé do Sul</t>
  </si>
  <si>
    <t>Santa Fé do Sul</t>
  </si>
  <si>
    <t>Faculdade de Tecnologia Ogari de Castro Pacheco</t>
  </si>
  <si>
    <t xml:space="preserve">Escola Técnica Estadual Paulo do Carmo Monteiro </t>
  </si>
  <si>
    <t>Caieiras</t>
  </si>
  <si>
    <t>Faculdade de Tecnologia Jorge Caram Sabbag</t>
  </si>
  <si>
    <t>Escola Técnica Estadual de Apiaí</t>
  </si>
  <si>
    <t>Apiaí</t>
  </si>
  <si>
    <t>Escola Técnica Estadual de Rio Grande da Serra</t>
  </si>
  <si>
    <t>Rio Grande da Serra</t>
  </si>
  <si>
    <t>Faculdade de Tecnologia de Santana de Parnaíba</t>
  </si>
  <si>
    <t>Faculdade de Tecnologia de Ribeirão Preto</t>
  </si>
  <si>
    <t>Escola Técnica Estadual Itaquera II</t>
  </si>
  <si>
    <t>Faculdade de Tecnologia de Itatiba "Maria Eunice Amadeo de Almeida"</t>
  </si>
  <si>
    <t>Escola Técnica Estadual João Elias Margutti</t>
  </si>
  <si>
    <t>Santa Cruz das Palmeiras</t>
  </si>
  <si>
    <t>Faculdade de Tecnologia de Araraquara</t>
  </si>
  <si>
    <t>Escola Técnica Estadual de Porto Feliz</t>
  </si>
  <si>
    <t>Porto Feliz</t>
  </si>
  <si>
    <t>Faculdade de Tecnologia Antonio Brambilla</t>
  </si>
  <si>
    <t>Faculdade de Tecnologia de Adamantina</t>
  </si>
  <si>
    <t>Faculdade de Tecnologia de Ferraz de Vasconcelos</t>
  </si>
  <si>
    <t>Escola Técnica Estadual de Taboão da Serra</t>
  </si>
  <si>
    <t>Taboão da Serra</t>
  </si>
  <si>
    <t>Faculdade de Tecnologia Giuliano Cecchettini</t>
  </si>
  <si>
    <t>Escola Técnica Estadual de Guarulhos</t>
  </si>
  <si>
    <t>Faculdade de Tecnologia de Sumaré</t>
  </si>
  <si>
    <t>Sumaré</t>
  </si>
  <si>
    <t>Faculdade de Tecnologia de Matão</t>
  </si>
  <si>
    <t>Faculdade de Tecnologia de Barretos</t>
  </si>
  <si>
    <t>Faculdade de Tecnologia de Registro</t>
  </si>
  <si>
    <t>Escola Técnica Estadual de Itapevi</t>
  </si>
  <si>
    <t>Itapevi</t>
  </si>
  <si>
    <t>Faculdade de Tecnologia de Votorantim</t>
  </si>
  <si>
    <t>Escola Técnica Estadual de Sumaré</t>
  </si>
  <si>
    <t>Escola Técnica Estadualde Cravinhos</t>
  </si>
  <si>
    <t>Cravinhos</t>
  </si>
  <si>
    <t>Escola Técnica Estadualde Guaira</t>
  </si>
  <si>
    <t>Guaira</t>
  </si>
  <si>
    <t>Faculdade de Tecnologia de Esportes</t>
  </si>
  <si>
    <t>Escola Técnica Estadual de Bragança Paulista</t>
  </si>
  <si>
    <t>Faculdade de Tecnologia de Embu das Artes</t>
  </si>
  <si>
    <t>Faculdade de Tecnologia de Itapevi</t>
  </si>
  <si>
    <t>Faculdade de Tecnologia de Atibaia</t>
  </si>
  <si>
    <t>Faculdade de Tecnologia de Rio Claro</t>
  </si>
  <si>
    <t>Faculdade de Tecnologia de Porto Ferreira</t>
  </si>
  <si>
    <t>Faculdade de Tecnologia de Olímpia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</si>
</sst>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00"/>
    <numFmt numFmtId="165" formatCode="000000"/>
  </numFmts>
  <fonts count="16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Tw Cen MT"/>
      <family val="2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rgb="FF002060"/>
      <name val="Vrinda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/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165" fontId="12" fillId="0" borderId="1" xfId="0" applyNumberFormat="1" applyFont="1" applyBorder="1" applyAlignment="1" applyProtection="1">
      <alignment horizontal="center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>
      <alignment horizontal="center" vertical="center"/>
    </xf>
    <xf numFmtId="14" fontId="13" fillId="0" borderId="6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/>
      <protection hidden="1"/>
    </xf>
    <xf numFmtId="0" fontId="1" fillId="6" borderId="4" xfId="0" applyFont="1" applyFill="1" applyBorder="1" applyAlignment="1" applyProtection="1">
      <alignment horizontal="center" vertical="center"/>
      <protection hidden="1"/>
    </xf>
    <xf numFmtId="0" fontId="15" fillId="3" borderId="4" xfId="0" applyFont="1" applyFill="1" applyBorder="1" applyAlignment="1" applyProtection="1">
      <alignment horizontal="center" vertical="center"/>
      <protection hidden="1"/>
    </xf>
    <xf numFmtId="0" fontId="15" fillId="3" borderId="3" xfId="0" applyFont="1" applyFill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vertical="center"/>
      <protection hidden="1"/>
    </xf>
    <xf numFmtId="0" fontId="11" fillId="0" borderId="3" xfId="0" applyFont="1" applyBorder="1" applyAlignment="1" applyProtection="1">
      <alignment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vertic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vertic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left" vertical="center"/>
      <protection hidden="1"/>
    </xf>
    <xf numFmtId="0" fontId="7" fillId="0" borderId="15" xfId="1" applyBorder="1" applyAlignment="1" applyProtection="1">
      <alignment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7" fillId="0" borderId="16" xfId="1" applyBorder="1" applyAlignment="1" applyProtection="1">
      <alignment vertical="center" wrapText="1"/>
      <protection hidden="1"/>
    </xf>
    <xf numFmtId="0" fontId="3" fillId="0" borderId="16" xfId="0" applyFont="1" applyBorder="1" applyAlignment="1" applyProtection="1">
      <alignment horizontal="left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 hidden="1"/>
    </xf>
    <xf numFmtId="0" fontId="15" fillId="3" borderId="3" xfId="0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 applyProtection="1">
      <alignment horizontal="center"/>
      <protection locked="0" hidden="1"/>
    </xf>
    <xf numFmtId="0" fontId="4" fillId="0" borderId="3" xfId="0" applyFont="1" applyBorder="1" applyAlignment="1" applyProtection="1">
      <alignment horizontal="center" vertical="center" wrapText="1"/>
      <protection locked="0" hidden="1"/>
    </xf>
    <xf numFmtId="0" fontId="0" fillId="0" borderId="3" xfId="0" applyBorder="1" applyProtection="1">
      <protection locked="0" hidden="1"/>
    </xf>
    <xf numFmtId="0" fontId="0" fillId="0" borderId="17" xfId="0" applyBorder="1" applyProtection="1">
      <protection locked="0" hidden="1"/>
    </xf>
    <xf numFmtId="0" fontId="0" fillId="0" borderId="17" xfId="0" applyBorder="1" applyAlignment="1" applyProtection="1">
      <alignment horizontal="left"/>
      <protection locked="0" hidden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0" fillId="0" borderId="3" xfId="0" applyBorder="1" applyAlignment="1" applyProtection="1">
      <alignment horizontal="left"/>
      <protection locked="0" hidden="1"/>
    </xf>
    <xf numFmtId="0" fontId="4" fillId="4" borderId="4" xfId="0" applyFont="1" applyFill="1" applyBorder="1" applyAlignment="1" applyProtection="1">
      <alignment horizontal="center" vertical="center" wrapText="1"/>
      <protection locked="0" hidden="1"/>
    </xf>
    <xf numFmtId="0" fontId="4" fillId="4" borderId="3" xfId="0" applyFont="1" applyFill="1" applyBorder="1" applyAlignment="1" applyProtection="1">
      <alignment horizontal="center" vertical="center" wrapText="1"/>
      <protection locked="0" hidden="1"/>
    </xf>
    <xf numFmtId="0" fontId="4" fillId="0" borderId="4" xfId="0" applyFont="1" applyBorder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horizontal="left" wrapText="1"/>
      <protection locked="0" hidden="1"/>
    </xf>
    <xf numFmtId="0" fontId="8" fillId="0" borderId="0" xfId="0" applyFont="1" applyAlignment="1" applyProtection="1">
      <alignment horizontal="left"/>
      <protection locked="0" hidden="1"/>
    </xf>
    <xf numFmtId="0" fontId="11" fillId="0" borderId="3" xfId="0" applyFont="1" applyBorder="1" applyAlignment="1" applyProtection="1">
      <alignment vertical="center"/>
      <protection locked="0" hidden="1"/>
    </xf>
    <xf numFmtId="0" fontId="7" fillId="0" borderId="15" xfId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164" fontId="12" fillId="0" borderId="1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5" fillId="3" borderId="13" xfId="0" applyFont="1" applyFill="1" applyBorder="1" applyAlignment="1" applyProtection="1">
      <alignment horizontal="center" vertical="center"/>
      <protection hidden="1"/>
    </xf>
    <xf numFmtId="0" fontId="15" fillId="3" borderId="0" xfId="0" applyFont="1" applyFill="1" applyAlignment="1" applyProtection="1">
      <alignment horizontal="center" vertical="center"/>
      <protection hidden="1"/>
    </xf>
  </cellXfs>
  <cellStyles count="2">
    <cellStyle name="Normal" xfId="0" builtinId="0"/>
    <cellStyle name="Normal_UNIDADES" xfId="1" xr:uid="{6AC005C7-F937-4354-A948-671153A5E26C}"/>
  </cellStyles>
  <dxfs count="9">
    <dxf>
      <font>
        <b/>
        <i val="0"/>
        <color theme="6" tint="-0.499984740745262"/>
      </font>
    </dxf>
    <dxf>
      <font>
        <b/>
        <i val="0"/>
        <color rgb="FFFF0000"/>
      </font>
    </dxf>
    <dxf>
      <font>
        <b/>
        <i val="0"/>
        <color theme="3" tint="-0.24994659260841701"/>
      </font>
    </dxf>
    <dxf>
      <font>
        <b/>
        <i val="0"/>
        <color rgb="FFFF0000"/>
      </font>
    </dxf>
    <dxf>
      <font>
        <b/>
        <i val="0"/>
        <color theme="3" tint="-0.24994659260841701"/>
      </font>
    </dxf>
    <dxf>
      <font>
        <b/>
        <i val="0"/>
        <color theme="6" tint="-0.499984740745262"/>
      </font>
    </dxf>
    <dxf>
      <font>
        <color theme="6" tint="-0.499984740745262"/>
      </font>
    </dxf>
    <dxf>
      <font>
        <b/>
        <i val="0"/>
        <color rgb="FFFF0000"/>
      </font>
    </dxf>
    <dxf>
      <font>
        <b/>
        <i val="0"/>
        <color theme="3" tint="-0.24994659260841701"/>
      </font>
    </dxf>
  </dxfs>
  <tableStyles count="1" defaultTableStyle="TableStyleMedium9" defaultPivotStyle="PivotStyleLight16">
    <tableStyle name="MySqlDefault" pivot="0" table="0" count="0" xr9:uid="{D0E8EE43-671E-49D7-BB23-B520F07E461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1573695</xdr:colOff>
      <xdr:row>0</xdr:row>
      <xdr:rowOff>93180</xdr:rowOff>
    </xdr:from>
    <xdr:ext cx="6232663" cy="590134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A0DF1BC-9298-0483-19F4-E89EA4CF1941}"/>
            </a:ext>
          </a:extLst>
        </xdr:cNvPr>
        <xdr:cNvSpPr/>
      </xdr:nvSpPr>
      <xdr:spPr>
        <a:xfrm>
          <a:off x="2350190" y="93180"/>
          <a:ext cx="6232663" cy="590134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pt-BR" sz="2800" b="1" kern="10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  <a:latin typeface="Arial Black"/>
            </a:rPr>
            <a:t>ANEXO III</a:t>
          </a:r>
          <a:r>
            <a:rPr lang="pt-BR" sz="2800" b="1" kern="10" cap="all" spc="0" baseline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  <a:latin typeface="Arial Black"/>
            </a:rPr>
            <a:t> </a:t>
          </a:r>
          <a:endParaRPr lang="pt-BR" sz="28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E749D-9101-4E7B-B80E-0A1F69240DBA}">
  <dimension ref="B1:BD365"/>
  <sheetViews>
    <sheetView showGridLines="0" tabSelected="1" zoomScaleNormal="100" workbookViewId="0">
      <selection activeCell="H3" sqref="H3"/>
    </sheetView>
  </sheetViews>
  <sheetFormatPr defaultColWidth="39.7109375" defaultRowHeight="15" customHeight="1"/>
  <cols>
    <col min="1" max="1" width="2.140625" style="3" customWidth="1"/>
    <col min="2" max="2" width="9.28515625" style="2" customWidth="1"/>
    <col min="3" max="3" width="33" style="3" customWidth="1"/>
    <col min="4" max="4" width="25.42578125" style="3" customWidth="1"/>
    <col min="5" max="5" width="10.85546875" style="3" bestFit="1" customWidth="1"/>
    <col min="6" max="6" width="10.85546875" style="3" customWidth="1"/>
    <col min="7" max="7" width="11" style="3" customWidth="1"/>
    <col min="8" max="8" width="10.85546875" style="3" customWidth="1"/>
    <col min="9" max="9" width="12.42578125" style="3" customWidth="1"/>
    <col min="10" max="10" width="6.7109375" style="3" customWidth="1"/>
    <col min="11" max="11" width="26.28515625" style="3" customWidth="1"/>
    <col min="12" max="12" width="3.5703125" style="3" hidden="1" customWidth="1"/>
    <col min="13" max="13" width="9.140625" style="3" hidden="1" customWidth="1"/>
    <col min="14" max="14" width="3.7109375" style="3" hidden="1" customWidth="1"/>
    <col min="15" max="15" width="10.7109375" style="3" hidden="1" customWidth="1"/>
    <col min="16" max="16" width="71.42578125" style="3" hidden="1" customWidth="1"/>
    <col min="17" max="17" width="31" style="3" hidden="1" customWidth="1"/>
    <col min="18" max="21" width="9.140625" style="3" hidden="1" customWidth="1"/>
    <col min="22" max="22" width="10.5703125" style="3" hidden="1" customWidth="1"/>
    <col min="23" max="23" width="31" style="3" hidden="1" customWidth="1"/>
    <col min="24" max="24" width="11.42578125" style="3" hidden="1" customWidth="1"/>
    <col min="25" max="25" width="9.140625" style="3" hidden="1" customWidth="1"/>
    <col min="26" max="26" width="12.42578125" style="3" hidden="1" customWidth="1"/>
    <col min="27" max="27" width="9.140625" style="3" hidden="1" customWidth="1"/>
    <col min="28" max="28" width="22" style="3" hidden="1" customWidth="1"/>
    <col min="29" max="29" width="24.7109375" style="3" hidden="1" customWidth="1"/>
    <col min="30" max="30" width="20.7109375" style="3" hidden="1" customWidth="1"/>
    <col min="31" max="31" width="12.28515625" style="3" hidden="1" customWidth="1"/>
    <col min="32" max="32" width="26.140625" style="3" hidden="1" customWidth="1"/>
    <col min="33" max="33" width="17" style="3" hidden="1" customWidth="1"/>
    <col min="34" max="34" width="33.7109375" style="3" hidden="1" customWidth="1"/>
    <col min="35" max="35" width="29.5703125" style="3" hidden="1" customWidth="1"/>
    <col min="36" max="36" width="20.28515625" style="3" hidden="1" customWidth="1"/>
    <col min="37" max="37" width="13.7109375" style="3" hidden="1" customWidth="1"/>
    <col min="38" max="40" width="9.140625" style="3" hidden="1" customWidth="1"/>
    <col min="41" max="41" width="53" style="3" hidden="1" customWidth="1"/>
    <col min="42" max="42" width="2.7109375" style="3" hidden="1" customWidth="1"/>
    <col min="43" max="43" width="58.85546875" style="3" hidden="1" customWidth="1"/>
    <col min="44" max="44" width="2.7109375" style="3" hidden="1" customWidth="1"/>
    <col min="45" max="45" width="58.85546875" style="3" hidden="1" customWidth="1"/>
    <col min="46" max="46" width="2.7109375" style="3" hidden="1" customWidth="1"/>
    <col min="47" max="47" width="58.85546875" style="3" hidden="1" customWidth="1"/>
    <col min="48" max="48" width="7.7109375" style="3" hidden="1" customWidth="1"/>
    <col min="49" max="50" width="39.7109375" style="3" hidden="1" customWidth="1"/>
    <col min="51" max="51" width="52.42578125" style="3" hidden="1" customWidth="1"/>
    <col min="52" max="52" width="12.85546875" style="3" hidden="1" customWidth="1"/>
    <col min="53" max="53" width="6.85546875" style="3" hidden="1" customWidth="1"/>
    <col min="54" max="54" width="7.5703125" style="3" hidden="1" customWidth="1"/>
    <col min="55" max="55" width="13" style="3" hidden="1" customWidth="1"/>
    <col min="56" max="56" width="34" style="3" hidden="1" customWidth="1"/>
    <col min="57" max="16384" width="39.7109375" style="3"/>
  </cols>
  <sheetData>
    <row r="1" spans="2:24" ht="9.75" customHeight="1"/>
    <row r="3" spans="2:24" ht="29.25" customHeight="1"/>
    <row r="4" spans="2:24" s="4" customFormat="1" ht="15" customHeight="1">
      <c r="B4" s="15" t="s">
        <v>0</v>
      </c>
      <c r="C4" s="65" t="s">
        <v>1</v>
      </c>
      <c r="D4" s="65"/>
      <c r="E4" s="65"/>
      <c r="F4" s="65"/>
      <c r="G4" s="65"/>
      <c r="H4" s="65"/>
      <c r="I4" s="65"/>
      <c r="J4" s="65"/>
      <c r="K4" s="65"/>
    </row>
    <row r="5" spans="2:24" s="4" customFormat="1" ht="15" customHeight="1">
      <c r="B5" s="1"/>
      <c r="C5" s="66" t="e">
        <f>VLOOKUP(B5,O44:P365,2,0)</f>
        <v>#N/A</v>
      </c>
      <c r="D5" s="66"/>
      <c r="E5" s="66"/>
      <c r="F5" s="66"/>
      <c r="G5" s="66"/>
      <c r="H5" s="66"/>
      <c r="I5" s="66"/>
      <c r="J5" s="66"/>
      <c r="K5" s="66"/>
    </row>
    <row r="6" spans="2:24" ht="15" customHeight="1">
      <c r="B6" s="5"/>
      <c r="C6" s="5"/>
      <c r="D6" s="5"/>
      <c r="E6" s="5"/>
      <c r="F6" s="5"/>
      <c r="G6" s="5"/>
      <c r="H6" s="5"/>
      <c r="I6" s="6"/>
      <c r="J6" s="6"/>
      <c r="K6" s="6"/>
    </row>
    <row r="7" spans="2:24" ht="15" customHeight="1">
      <c r="B7" s="67" t="s">
        <v>2</v>
      </c>
      <c r="C7" s="67"/>
      <c r="D7" s="67"/>
      <c r="E7" s="67"/>
      <c r="F7" s="67"/>
      <c r="G7" s="67"/>
      <c r="H7" s="67"/>
      <c r="I7" s="67"/>
      <c r="J7" s="67"/>
      <c r="K7" s="67"/>
    </row>
    <row r="8" spans="2:24" ht="15" customHeight="1"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2:24" s="4" customFormat="1" ht="42.6" customHeight="1"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4" t="s">
        <v>10</v>
      </c>
      <c r="J9" s="68" t="s">
        <v>11</v>
      </c>
      <c r="K9" s="69"/>
    </row>
    <row r="10" spans="2:24" s="4" customFormat="1" ht="16.5" customHeight="1">
      <c r="B10" s="17"/>
      <c r="C10" s="16"/>
      <c r="D10" s="21"/>
      <c r="E10" s="12"/>
      <c r="F10" s="12"/>
      <c r="G10" s="12"/>
      <c r="H10" s="12"/>
      <c r="I10" s="64">
        <f>SUM(F10+G10-H10)</f>
        <v>0</v>
      </c>
      <c r="J10" s="70"/>
      <c r="K10" s="71"/>
      <c r="N10" s="7"/>
      <c r="O10" s="7" t="e">
        <f t="shared" ref="O10:O30" si="0">VLOOKUP(E10,$Z$43:$AG$46,2,FALSE)</f>
        <v>#N/A</v>
      </c>
      <c r="P10" s="7" t="e">
        <f t="shared" ref="P10:P31" si="1">VLOOKUP(E10,$Z$43:$AG$46,3,FALSE)</f>
        <v>#N/A</v>
      </c>
      <c r="Q10" s="7" t="e">
        <f t="shared" ref="Q10:Q31" si="2">VLOOKUP(E10,$Z$43:$AG$46,4,FALSE)</f>
        <v>#N/A</v>
      </c>
      <c r="R10" s="7" t="e">
        <f t="shared" ref="R10:R31" si="3">VLOOKUP(E10,$Z$43:$AG$46,5,FALSE)</f>
        <v>#N/A</v>
      </c>
      <c r="S10" s="7" t="e">
        <f t="shared" ref="S10:S31" si="4">VLOOKUP(E10,$Z$43:$AG$46,6,FALSE)</f>
        <v>#N/A</v>
      </c>
      <c r="T10" s="7" t="e">
        <f t="shared" ref="T10:T31" si="5">VLOOKUP(E10,$Z$43:$AG$46,7,FALSE)</f>
        <v>#N/A</v>
      </c>
      <c r="U10" s="7" t="e">
        <f t="shared" ref="U10:U31" si="6">VLOOKUP(E10,$Z$43:$AG$46,8,FALSE)</f>
        <v>#N/A</v>
      </c>
      <c r="V10" s="7" t="e">
        <f>VLOOKUP(E10,$Z$43:$AK$46,9,FALSE)</f>
        <v>#N/A</v>
      </c>
      <c r="W10" s="7" t="e">
        <f>VLOOKUP(E10,$Z$43:$AK$46,10,FALSE)</f>
        <v>#N/A</v>
      </c>
      <c r="X10" s="7" t="e">
        <f>VLOOKUP(E10,$Z$43:$AK$46,11,FALSE)</f>
        <v>#N/A</v>
      </c>
    </row>
    <row r="11" spans="2:24" s="4" customFormat="1" ht="17.100000000000001" customHeight="1">
      <c r="B11" s="18"/>
      <c r="C11" s="13"/>
      <c r="D11" s="21"/>
      <c r="E11" s="12" t="s">
        <v>12</v>
      </c>
      <c r="F11" s="12"/>
      <c r="G11" s="12"/>
      <c r="H11" s="12"/>
      <c r="I11" s="64">
        <f t="shared" ref="I11:I31" si="7">SUM(F11+G11-H11)</f>
        <v>0</v>
      </c>
      <c r="J11" s="72"/>
      <c r="K11" s="73"/>
      <c r="N11" s="7"/>
      <c r="O11" s="7" t="str">
        <f t="shared" si="0"/>
        <v xml:space="preserve"> </v>
      </c>
      <c r="P11" s="7" t="str">
        <f t="shared" si="1"/>
        <v xml:space="preserve"> </v>
      </c>
      <c r="Q11" s="7" t="str">
        <f t="shared" si="2"/>
        <v xml:space="preserve"> </v>
      </c>
      <c r="R11" s="7" t="str">
        <f t="shared" si="3"/>
        <v xml:space="preserve"> </v>
      </c>
      <c r="S11" s="7" t="str">
        <f t="shared" si="4"/>
        <v xml:space="preserve"> </v>
      </c>
      <c r="T11" s="7" t="str">
        <f t="shared" si="5"/>
        <v xml:space="preserve"> </v>
      </c>
      <c r="U11" s="7" t="str">
        <f t="shared" si="6"/>
        <v xml:space="preserve"> </v>
      </c>
      <c r="V11" s="7" t="str">
        <f t="shared" ref="V11:V31" si="8">VLOOKUP(E11,$Z$43:$AH$46,9,FALSE)</f>
        <v xml:space="preserve"> </v>
      </c>
      <c r="W11" s="7">
        <f t="shared" ref="W11:W31" si="9">VLOOKUP(E11,$Z$43:$AK$46,10,FALSE)</f>
        <v>0</v>
      </c>
      <c r="X11" s="7" t="str">
        <f t="shared" ref="X11:X31" si="10">VLOOKUP(E11,$Z$43:$AK$46,11,FALSE)</f>
        <v xml:space="preserve"> </v>
      </c>
    </row>
    <row r="12" spans="2:24" s="4" customFormat="1" ht="17.100000000000001" customHeight="1">
      <c r="B12" s="18" t="s">
        <v>12</v>
      </c>
      <c r="C12" s="13"/>
      <c r="D12" s="21"/>
      <c r="E12" s="12" t="s">
        <v>12</v>
      </c>
      <c r="F12" s="12"/>
      <c r="G12" s="12"/>
      <c r="H12" s="12"/>
      <c r="I12" s="64">
        <f t="shared" si="7"/>
        <v>0</v>
      </c>
      <c r="J12" s="72" t="s">
        <v>12</v>
      </c>
      <c r="K12" s="73"/>
      <c r="N12" s="7"/>
      <c r="O12" s="7" t="str">
        <f t="shared" si="0"/>
        <v xml:space="preserve"> </v>
      </c>
      <c r="P12" s="7" t="str">
        <f t="shared" si="1"/>
        <v xml:space="preserve"> </v>
      </c>
      <c r="Q12" s="7" t="str">
        <f t="shared" si="2"/>
        <v xml:space="preserve"> </v>
      </c>
      <c r="R12" s="7" t="str">
        <f t="shared" si="3"/>
        <v xml:space="preserve"> </v>
      </c>
      <c r="S12" s="7" t="str">
        <f t="shared" si="4"/>
        <v xml:space="preserve"> </v>
      </c>
      <c r="T12" s="7" t="str">
        <f t="shared" si="5"/>
        <v xml:space="preserve"> </v>
      </c>
      <c r="U12" s="7" t="str">
        <f t="shared" si="6"/>
        <v xml:space="preserve"> </v>
      </c>
      <c r="V12" s="7" t="str">
        <f t="shared" si="8"/>
        <v xml:space="preserve"> </v>
      </c>
      <c r="W12" s="7">
        <f t="shared" si="9"/>
        <v>0</v>
      </c>
      <c r="X12" s="7" t="str">
        <f t="shared" si="10"/>
        <v xml:space="preserve"> </v>
      </c>
    </row>
    <row r="13" spans="2:24" s="4" customFormat="1" ht="17.100000000000001" customHeight="1">
      <c r="B13" s="18" t="s">
        <v>12</v>
      </c>
      <c r="C13" s="13"/>
      <c r="D13" s="21"/>
      <c r="E13" s="12" t="s">
        <v>12</v>
      </c>
      <c r="F13" s="12"/>
      <c r="G13" s="12"/>
      <c r="H13" s="12"/>
      <c r="I13" s="64">
        <f t="shared" si="7"/>
        <v>0</v>
      </c>
      <c r="J13" s="72" t="s">
        <v>13</v>
      </c>
      <c r="K13" s="73"/>
      <c r="N13" s="7"/>
      <c r="O13" s="7" t="str">
        <f t="shared" si="0"/>
        <v xml:space="preserve"> </v>
      </c>
      <c r="P13" s="7" t="str">
        <f t="shared" si="1"/>
        <v xml:space="preserve"> </v>
      </c>
      <c r="Q13" s="7" t="str">
        <f t="shared" si="2"/>
        <v xml:space="preserve"> </v>
      </c>
      <c r="R13" s="7" t="str">
        <f t="shared" si="3"/>
        <v xml:space="preserve"> </v>
      </c>
      <c r="S13" s="7" t="str">
        <f t="shared" si="4"/>
        <v xml:space="preserve"> </v>
      </c>
      <c r="T13" s="7" t="str">
        <f t="shared" si="5"/>
        <v xml:space="preserve"> </v>
      </c>
      <c r="U13" s="7" t="str">
        <f t="shared" si="6"/>
        <v xml:space="preserve"> </v>
      </c>
      <c r="V13" s="7" t="str">
        <f t="shared" si="8"/>
        <v xml:space="preserve"> </v>
      </c>
      <c r="W13" s="7">
        <f t="shared" si="9"/>
        <v>0</v>
      </c>
      <c r="X13" s="7" t="str">
        <f t="shared" si="10"/>
        <v xml:space="preserve"> </v>
      </c>
    </row>
    <row r="14" spans="2:24" s="4" customFormat="1" ht="17.100000000000001" customHeight="1">
      <c r="B14" s="18" t="s">
        <v>12</v>
      </c>
      <c r="C14" s="13"/>
      <c r="D14" s="21"/>
      <c r="E14" s="12" t="s">
        <v>12</v>
      </c>
      <c r="F14" s="12"/>
      <c r="G14" s="12"/>
      <c r="H14" s="12"/>
      <c r="I14" s="64">
        <f t="shared" si="7"/>
        <v>0</v>
      </c>
      <c r="J14" s="72" t="s">
        <v>13</v>
      </c>
      <c r="K14" s="73"/>
      <c r="N14" s="7"/>
      <c r="O14" s="7" t="str">
        <f t="shared" si="0"/>
        <v xml:space="preserve"> </v>
      </c>
      <c r="P14" s="7" t="str">
        <f t="shared" si="1"/>
        <v xml:space="preserve"> </v>
      </c>
      <c r="Q14" s="7" t="str">
        <f t="shared" si="2"/>
        <v xml:space="preserve"> </v>
      </c>
      <c r="R14" s="7" t="str">
        <f t="shared" si="3"/>
        <v xml:space="preserve"> </v>
      </c>
      <c r="S14" s="7" t="str">
        <f t="shared" si="4"/>
        <v xml:space="preserve"> </v>
      </c>
      <c r="T14" s="7" t="str">
        <f t="shared" si="5"/>
        <v xml:space="preserve"> </v>
      </c>
      <c r="U14" s="7" t="str">
        <f t="shared" si="6"/>
        <v xml:space="preserve"> </v>
      </c>
      <c r="V14" s="7" t="str">
        <f t="shared" si="8"/>
        <v xml:space="preserve"> </v>
      </c>
      <c r="W14" s="7">
        <f t="shared" si="9"/>
        <v>0</v>
      </c>
      <c r="X14" s="7" t="str">
        <f t="shared" si="10"/>
        <v xml:space="preserve"> </v>
      </c>
    </row>
    <row r="15" spans="2:24" s="4" customFormat="1" ht="17.100000000000001" customHeight="1">
      <c r="B15" s="18" t="s">
        <v>12</v>
      </c>
      <c r="C15" s="13" t="s">
        <v>13</v>
      </c>
      <c r="D15" s="21"/>
      <c r="E15" s="12" t="s">
        <v>12</v>
      </c>
      <c r="F15" s="12"/>
      <c r="G15" s="12"/>
      <c r="H15" s="12"/>
      <c r="I15" s="64">
        <f t="shared" si="7"/>
        <v>0</v>
      </c>
      <c r="J15" s="72" t="s">
        <v>13</v>
      </c>
      <c r="K15" s="73"/>
      <c r="N15" s="7"/>
      <c r="O15" s="7" t="str">
        <f t="shared" si="0"/>
        <v xml:space="preserve"> </v>
      </c>
      <c r="P15" s="7" t="str">
        <f t="shared" si="1"/>
        <v xml:space="preserve"> </v>
      </c>
      <c r="Q15" s="7" t="str">
        <f t="shared" si="2"/>
        <v xml:space="preserve"> </v>
      </c>
      <c r="R15" s="7" t="str">
        <f t="shared" si="3"/>
        <v xml:space="preserve"> </v>
      </c>
      <c r="S15" s="7" t="str">
        <f t="shared" si="4"/>
        <v xml:space="preserve"> </v>
      </c>
      <c r="T15" s="7" t="str">
        <f t="shared" si="5"/>
        <v xml:space="preserve"> </v>
      </c>
      <c r="U15" s="7" t="str">
        <f t="shared" si="6"/>
        <v xml:space="preserve"> </v>
      </c>
      <c r="V15" s="7" t="str">
        <f t="shared" si="8"/>
        <v xml:space="preserve"> </v>
      </c>
      <c r="W15" s="7">
        <f t="shared" si="9"/>
        <v>0</v>
      </c>
      <c r="X15" s="7" t="str">
        <f t="shared" si="10"/>
        <v xml:space="preserve"> </v>
      </c>
    </row>
    <row r="16" spans="2:24" s="4" customFormat="1" ht="17.100000000000001" customHeight="1">
      <c r="B16" s="18" t="s">
        <v>12</v>
      </c>
      <c r="C16" s="13" t="s">
        <v>13</v>
      </c>
      <c r="D16" s="21"/>
      <c r="E16" s="12" t="s">
        <v>12</v>
      </c>
      <c r="F16" s="12"/>
      <c r="G16" s="12"/>
      <c r="H16" s="12"/>
      <c r="I16" s="64">
        <f t="shared" si="7"/>
        <v>0</v>
      </c>
      <c r="J16" s="72" t="s">
        <v>13</v>
      </c>
      <c r="K16" s="73"/>
      <c r="N16" s="7"/>
      <c r="O16" s="7" t="str">
        <f t="shared" si="0"/>
        <v xml:space="preserve"> </v>
      </c>
      <c r="P16" s="7" t="str">
        <f t="shared" si="1"/>
        <v xml:space="preserve"> </v>
      </c>
      <c r="Q16" s="7" t="str">
        <f t="shared" si="2"/>
        <v xml:space="preserve"> </v>
      </c>
      <c r="R16" s="7" t="str">
        <f t="shared" si="3"/>
        <v xml:space="preserve"> </v>
      </c>
      <c r="S16" s="7" t="str">
        <f t="shared" si="4"/>
        <v xml:space="preserve"> </v>
      </c>
      <c r="T16" s="7" t="str">
        <f t="shared" si="5"/>
        <v xml:space="preserve"> </v>
      </c>
      <c r="U16" s="7" t="str">
        <f t="shared" si="6"/>
        <v xml:space="preserve"> </v>
      </c>
      <c r="V16" s="7" t="str">
        <f t="shared" si="8"/>
        <v xml:space="preserve"> </v>
      </c>
      <c r="W16" s="7">
        <f t="shared" si="9"/>
        <v>0</v>
      </c>
      <c r="X16" s="7" t="str">
        <f t="shared" si="10"/>
        <v xml:space="preserve"> </v>
      </c>
    </row>
    <row r="17" spans="2:24" s="4" customFormat="1" ht="17.100000000000001" customHeight="1">
      <c r="B17" s="18" t="s">
        <v>12</v>
      </c>
      <c r="C17" s="13" t="s">
        <v>13</v>
      </c>
      <c r="D17" s="21"/>
      <c r="E17" s="12" t="s">
        <v>12</v>
      </c>
      <c r="F17" s="12"/>
      <c r="G17" s="12"/>
      <c r="H17" s="12"/>
      <c r="I17" s="64">
        <f t="shared" si="7"/>
        <v>0</v>
      </c>
      <c r="J17" s="72" t="s">
        <v>13</v>
      </c>
      <c r="K17" s="73"/>
      <c r="N17" s="7"/>
      <c r="O17" s="7" t="str">
        <f t="shared" si="0"/>
        <v xml:space="preserve"> </v>
      </c>
      <c r="P17" s="7" t="str">
        <f t="shared" si="1"/>
        <v xml:space="preserve"> </v>
      </c>
      <c r="Q17" s="7" t="str">
        <f t="shared" si="2"/>
        <v xml:space="preserve"> </v>
      </c>
      <c r="R17" s="7" t="str">
        <f t="shared" si="3"/>
        <v xml:space="preserve"> </v>
      </c>
      <c r="S17" s="7" t="str">
        <f t="shared" si="4"/>
        <v xml:space="preserve"> </v>
      </c>
      <c r="T17" s="7" t="str">
        <f t="shared" si="5"/>
        <v xml:space="preserve"> </v>
      </c>
      <c r="U17" s="7" t="str">
        <f t="shared" si="6"/>
        <v xml:space="preserve"> </v>
      </c>
      <c r="V17" s="7" t="str">
        <f t="shared" si="8"/>
        <v xml:space="preserve"> </v>
      </c>
      <c r="W17" s="7">
        <f t="shared" si="9"/>
        <v>0</v>
      </c>
      <c r="X17" s="7" t="str">
        <f t="shared" si="10"/>
        <v xml:space="preserve"> </v>
      </c>
    </row>
    <row r="18" spans="2:24" s="4" customFormat="1" ht="17.100000000000001" customHeight="1">
      <c r="B18" s="18" t="s">
        <v>12</v>
      </c>
      <c r="C18" s="13" t="s">
        <v>13</v>
      </c>
      <c r="D18" s="21"/>
      <c r="E18" s="12" t="s">
        <v>12</v>
      </c>
      <c r="F18" s="12"/>
      <c r="G18" s="12"/>
      <c r="H18" s="12"/>
      <c r="I18" s="64">
        <f t="shared" si="7"/>
        <v>0</v>
      </c>
      <c r="J18" s="72" t="s">
        <v>13</v>
      </c>
      <c r="K18" s="73"/>
      <c r="N18" s="7"/>
      <c r="O18" s="7" t="str">
        <f t="shared" si="0"/>
        <v xml:space="preserve"> </v>
      </c>
      <c r="P18" s="7" t="str">
        <f t="shared" si="1"/>
        <v xml:space="preserve"> </v>
      </c>
      <c r="Q18" s="7" t="str">
        <f t="shared" si="2"/>
        <v xml:space="preserve"> </v>
      </c>
      <c r="R18" s="7" t="str">
        <f t="shared" si="3"/>
        <v xml:space="preserve"> </v>
      </c>
      <c r="S18" s="7" t="str">
        <f t="shared" si="4"/>
        <v xml:space="preserve"> </v>
      </c>
      <c r="T18" s="7" t="str">
        <f t="shared" si="5"/>
        <v xml:space="preserve"> </v>
      </c>
      <c r="U18" s="7" t="str">
        <f t="shared" si="6"/>
        <v xml:space="preserve"> </v>
      </c>
      <c r="V18" s="7" t="str">
        <f t="shared" si="8"/>
        <v xml:space="preserve"> </v>
      </c>
      <c r="W18" s="7">
        <f t="shared" si="9"/>
        <v>0</v>
      </c>
      <c r="X18" s="7" t="str">
        <f t="shared" si="10"/>
        <v xml:space="preserve"> </v>
      </c>
    </row>
    <row r="19" spans="2:24" s="4" customFormat="1" ht="17.100000000000001" customHeight="1">
      <c r="B19" s="18" t="s">
        <v>12</v>
      </c>
      <c r="C19" s="13"/>
      <c r="D19" s="21"/>
      <c r="E19" s="12" t="s">
        <v>12</v>
      </c>
      <c r="F19" s="12"/>
      <c r="G19" s="12"/>
      <c r="H19" s="12"/>
      <c r="I19" s="64">
        <f t="shared" si="7"/>
        <v>0</v>
      </c>
      <c r="J19" s="72" t="s">
        <v>13</v>
      </c>
      <c r="K19" s="73"/>
      <c r="N19" s="7"/>
      <c r="O19" s="7" t="str">
        <f t="shared" si="0"/>
        <v xml:space="preserve"> </v>
      </c>
      <c r="P19" s="7" t="str">
        <f t="shared" si="1"/>
        <v xml:space="preserve"> </v>
      </c>
      <c r="Q19" s="7" t="str">
        <f t="shared" si="2"/>
        <v xml:space="preserve"> </v>
      </c>
      <c r="R19" s="7" t="str">
        <f t="shared" si="3"/>
        <v xml:space="preserve"> </v>
      </c>
      <c r="S19" s="7" t="str">
        <f t="shared" si="4"/>
        <v xml:space="preserve"> </v>
      </c>
      <c r="T19" s="7" t="str">
        <f t="shared" si="5"/>
        <v xml:space="preserve"> </v>
      </c>
      <c r="U19" s="7" t="str">
        <f t="shared" si="6"/>
        <v xml:space="preserve"> </v>
      </c>
      <c r="V19" s="7" t="str">
        <f t="shared" si="8"/>
        <v xml:space="preserve"> </v>
      </c>
      <c r="W19" s="7">
        <f t="shared" si="9"/>
        <v>0</v>
      </c>
      <c r="X19" s="7" t="str">
        <f t="shared" si="10"/>
        <v xml:space="preserve"> </v>
      </c>
    </row>
    <row r="20" spans="2:24" s="4" customFormat="1" ht="17.100000000000001" customHeight="1">
      <c r="B20" s="18" t="s">
        <v>12</v>
      </c>
      <c r="C20" s="13"/>
      <c r="D20" s="21"/>
      <c r="E20" s="12" t="s">
        <v>12</v>
      </c>
      <c r="F20" s="12"/>
      <c r="G20" s="12"/>
      <c r="H20" s="12"/>
      <c r="I20" s="64">
        <f t="shared" si="7"/>
        <v>0</v>
      </c>
      <c r="J20" s="72" t="s">
        <v>13</v>
      </c>
      <c r="K20" s="73"/>
      <c r="N20" s="7"/>
      <c r="O20" s="7" t="str">
        <f t="shared" si="0"/>
        <v xml:space="preserve"> </v>
      </c>
      <c r="P20" s="7" t="str">
        <f t="shared" si="1"/>
        <v xml:space="preserve"> </v>
      </c>
      <c r="Q20" s="7" t="str">
        <f t="shared" si="2"/>
        <v xml:space="preserve"> </v>
      </c>
      <c r="R20" s="7" t="str">
        <f t="shared" si="3"/>
        <v xml:space="preserve"> </v>
      </c>
      <c r="S20" s="7" t="str">
        <f t="shared" si="4"/>
        <v xml:space="preserve"> </v>
      </c>
      <c r="T20" s="7" t="str">
        <f t="shared" si="5"/>
        <v xml:space="preserve"> </v>
      </c>
      <c r="U20" s="7" t="str">
        <f t="shared" si="6"/>
        <v xml:space="preserve"> </v>
      </c>
      <c r="V20" s="7" t="str">
        <f t="shared" si="8"/>
        <v xml:space="preserve"> </v>
      </c>
      <c r="W20" s="7">
        <f t="shared" si="9"/>
        <v>0</v>
      </c>
      <c r="X20" s="7" t="str">
        <f t="shared" si="10"/>
        <v xml:space="preserve"> </v>
      </c>
    </row>
    <row r="21" spans="2:24" s="4" customFormat="1" ht="17.100000000000001" customHeight="1">
      <c r="B21" s="18" t="s">
        <v>12</v>
      </c>
      <c r="C21" s="13"/>
      <c r="D21" s="21"/>
      <c r="E21" s="12" t="s">
        <v>12</v>
      </c>
      <c r="F21" s="12"/>
      <c r="G21" s="12"/>
      <c r="H21" s="12"/>
      <c r="I21" s="64">
        <f t="shared" si="7"/>
        <v>0</v>
      </c>
      <c r="J21" s="72" t="s">
        <v>13</v>
      </c>
      <c r="K21" s="73"/>
      <c r="N21" s="7"/>
      <c r="O21" s="7" t="str">
        <f t="shared" si="0"/>
        <v xml:space="preserve"> </v>
      </c>
      <c r="P21" s="7" t="str">
        <f t="shared" si="1"/>
        <v xml:space="preserve"> </v>
      </c>
      <c r="Q21" s="7" t="str">
        <f t="shared" si="2"/>
        <v xml:space="preserve"> </v>
      </c>
      <c r="R21" s="7" t="str">
        <f t="shared" si="3"/>
        <v xml:space="preserve"> </v>
      </c>
      <c r="S21" s="7" t="str">
        <f t="shared" si="4"/>
        <v xml:space="preserve"> </v>
      </c>
      <c r="T21" s="7" t="str">
        <f t="shared" si="5"/>
        <v xml:space="preserve"> </v>
      </c>
      <c r="U21" s="7" t="str">
        <f t="shared" si="6"/>
        <v xml:space="preserve"> </v>
      </c>
      <c r="V21" s="7" t="str">
        <f t="shared" si="8"/>
        <v xml:space="preserve"> </v>
      </c>
      <c r="W21" s="7">
        <f t="shared" si="9"/>
        <v>0</v>
      </c>
      <c r="X21" s="7" t="str">
        <f t="shared" si="10"/>
        <v xml:space="preserve"> </v>
      </c>
    </row>
    <row r="22" spans="2:24" s="4" customFormat="1" ht="17.100000000000001" customHeight="1">
      <c r="B22" s="18" t="s">
        <v>12</v>
      </c>
      <c r="C22" s="13"/>
      <c r="D22" s="21"/>
      <c r="E22" s="12" t="s">
        <v>12</v>
      </c>
      <c r="F22" s="12"/>
      <c r="G22" s="12"/>
      <c r="H22" s="12"/>
      <c r="I22" s="64">
        <f t="shared" si="7"/>
        <v>0</v>
      </c>
      <c r="J22" s="72" t="s">
        <v>13</v>
      </c>
      <c r="K22" s="73"/>
      <c r="N22" s="7"/>
      <c r="O22" s="7" t="str">
        <f t="shared" si="0"/>
        <v xml:space="preserve"> </v>
      </c>
      <c r="P22" s="7" t="str">
        <f t="shared" si="1"/>
        <v xml:space="preserve"> </v>
      </c>
      <c r="Q22" s="7" t="str">
        <f t="shared" si="2"/>
        <v xml:space="preserve"> </v>
      </c>
      <c r="R22" s="7" t="str">
        <f t="shared" si="3"/>
        <v xml:space="preserve"> </v>
      </c>
      <c r="S22" s="7" t="str">
        <f t="shared" si="4"/>
        <v xml:space="preserve"> </v>
      </c>
      <c r="T22" s="7" t="str">
        <f t="shared" si="5"/>
        <v xml:space="preserve"> </v>
      </c>
      <c r="U22" s="7" t="str">
        <f t="shared" si="6"/>
        <v xml:space="preserve"> </v>
      </c>
      <c r="V22" s="7" t="str">
        <f t="shared" si="8"/>
        <v xml:space="preserve"> </v>
      </c>
      <c r="W22" s="7">
        <f t="shared" si="9"/>
        <v>0</v>
      </c>
      <c r="X22" s="7" t="str">
        <f t="shared" si="10"/>
        <v xml:space="preserve"> </v>
      </c>
    </row>
    <row r="23" spans="2:24" s="4" customFormat="1" ht="17.100000000000001" customHeight="1">
      <c r="B23" s="18" t="s">
        <v>12</v>
      </c>
      <c r="C23" s="13"/>
      <c r="D23" s="21"/>
      <c r="E23" s="12" t="s">
        <v>12</v>
      </c>
      <c r="F23" s="12"/>
      <c r="G23" s="12"/>
      <c r="H23" s="12"/>
      <c r="I23" s="64">
        <f t="shared" si="7"/>
        <v>0</v>
      </c>
      <c r="J23" s="72" t="s">
        <v>13</v>
      </c>
      <c r="K23" s="73"/>
      <c r="N23" s="7"/>
      <c r="O23" s="7" t="str">
        <f t="shared" si="0"/>
        <v xml:space="preserve"> </v>
      </c>
      <c r="P23" s="7" t="str">
        <f t="shared" si="1"/>
        <v xml:space="preserve"> </v>
      </c>
      <c r="Q23" s="7" t="str">
        <f t="shared" si="2"/>
        <v xml:space="preserve"> </v>
      </c>
      <c r="R23" s="7" t="str">
        <f t="shared" si="3"/>
        <v xml:space="preserve"> </v>
      </c>
      <c r="S23" s="7" t="str">
        <f t="shared" si="4"/>
        <v xml:space="preserve"> </v>
      </c>
      <c r="T23" s="7" t="str">
        <f t="shared" si="5"/>
        <v xml:space="preserve"> </v>
      </c>
      <c r="U23" s="7" t="str">
        <f t="shared" si="6"/>
        <v xml:space="preserve"> </v>
      </c>
      <c r="V23" s="7" t="str">
        <f t="shared" si="8"/>
        <v xml:space="preserve"> </v>
      </c>
      <c r="W23" s="7">
        <f t="shared" si="9"/>
        <v>0</v>
      </c>
      <c r="X23" s="7" t="str">
        <f t="shared" si="10"/>
        <v xml:space="preserve"> </v>
      </c>
    </row>
    <row r="24" spans="2:24" s="4" customFormat="1" ht="17.100000000000001" customHeight="1">
      <c r="B24" s="18" t="s">
        <v>12</v>
      </c>
      <c r="C24" s="13"/>
      <c r="D24" s="21"/>
      <c r="E24" s="12" t="s">
        <v>12</v>
      </c>
      <c r="F24" s="12"/>
      <c r="G24" s="12"/>
      <c r="H24" s="12"/>
      <c r="I24" s="64">
        <f t="shared" si="7"/>
        <v>0</v>
      </c>
      <c r="J24" s="72" t="s">
        <v>13</v>
      </c>
      <c r="K24" s="73"/>
      <c r="N24" s="7"/>
      <c r="O24" s="7" t="str">
        <f t="shared" si="0"/>
        <v xml:space="preserve"> </v>
      </c>
      <c r="P24" s="7" t="str">
        <f t="shared" si="1"/>
        <v xml:space="preserve"> </v>
      </c>
      <c r="Q24" s="7" t="str">
        <f t="shared" si="2"/>
        <v xml:space="preserve"> </v>
      </c>
      <c r="R24" s="7" t="str">
        <f t="shared" si="3"/>
        <v xml:space="preserve"> </v>
      </c>
      <c r="S24" s="7" t="str">
        <f t="shared" si="4"/>
        <v xml:space="preserve"> </v>
      </c>
      <c r="T24" s="7" t="str">
        <f t="shared" si="5"/>
        <v xml:space="preserve"> </v>
      </c>
      <c r="U24" s="7" t="str">
        <f t="shared" si="6"/>
        <v xml:space="preserve"> </v>
      </c>
      <c r="V24" s="7" t="str">
        <f t="shared" si="8"/>
        <v xml:space="preserve"> </v>
      </c>
      <c r="W24" s="7">
        <f t="shared" si="9"/>
        <v>0</v>
      </c>
      <c r="X24" s="7" t="str">
        <f t="shared" si="10"/>
        <v xml:space="preserve"> </v>
      </c>
    </row>
    <row r="25" spans="2:24" s="4" customFormat="1" ht="17.100000000000001" customHeight="1">
      <c r="B25" s="18" t="s">
        <v>12</v>
      </c>
      <c r="C25" s="13" t="s">
        <v>13</v>
      </c>
      <c r="D25" s="21"/>
      <c r="E25" s="12" t="s">
        <v>12</v>
      </c>
      <c r="F25" s="12"/>
      <c r="G25" s="12"/>
      <c r="H25" s="12"/>
      <c r="I25" s="64">
        <f t="shared" si="7"/>
        <v>0</v>
      </c>
      <c r="J25" s="72" t="s">
        <v>13</v>
      </c>
      <c r="K25" s="73"/>
      <c r="N25" s="7"/>
      <c r="O25" s="7" t="str">
        <f t="shared" si="0"/>
        <v xml:space="preserve"> </v>
      </c>
      <c r="P25" s="7" t="str">
        <f t="shared" si="1"/>
        <v xml:space="preserve"> </v>
      </c>
      <c r="Q25" s="7" t="str">
        <f t="shared" si="2"/>
        <v xml:space="preserve"> </v>
      </c>
      <c r="R25" s="7" t="str">
        <f t="shared" si="3"/>
        <v xml:space="preserve"> </v>
      </c>
      <c r="S25" s="7" t="str">
        <f t="shared" si="4"/>
        <v xml:space="preserve"> </v>
      </c>
      <c r="T25" s="7" t="str">
        <f t="shared" si="5"/>
        <v xml:space="preserve"> </v>
      </c>
      <c r="U25" s="7" t="str">
        <f t="shared" si="6"/>
        <v xml:space="preserve"> </v>
      </c>
      <c r="V25" s="7" t="str">
        <f t="shared" si="8"/>
        <v xml:space="preserve"> </v>
      </c>
      <c r="W25" s="7">
        <f t="shared" si="9"/>
        <v>0</v>
      </c>
      <c r="X25" s="7" t="str">
        <f t="shared" si="10"/>
        <v xml:space="preserve"> </v>
      </c>
    </row>
    <row r="26" spans="2:24" s="4" customFormat="1" ht="17.100000000000001" customHeight="1">
      <c r="B26" s="18" t="s">
        <v>12</v>
      </c>
      <c r="C26" s="13" t="s">
        <v>13</v>
      </c>
      <c r="D26" s="21"/>
      <c r="E26" s="12" t="s">
        <v>12</v>
      </c>
      <c r="F26" s="12"/>
      <c r="G26" s="12"/>
      <c r="H26" s="12"/>
      <c r="I26" s="64">
        <f t="shared" si="7"/>
        <v>0</v>
      </c>
      <c r="J26" s="72" t="s">
        <v>13</v>
      </c>
      <c r="K26" s="73"/>
      <c r="N26" s="7"/>
      <c r="O26" s="7" t="str">
        <f t="shared" si="0"/>
        <v xml:space="preserve"> </v>
      </c>
      <c r="P26" s="7" t="str">
        <f t="shared" si="1"/>
        <v xml:space="preserve"> </v>
      </c>
      <c r="Q26" s="7" t="str">
        <f t="shared" si="2"/>
        <v xml:space="preserve"> </v>
      </c>
      <c r="R26" s="7" t="str">
        <f t="shared" si="3"/>
        <v xml:space="preserve"> </v>
      </c>
      <c r="S26" s="7" t="str">
        <f t="shared" si="4"/>
        <v xml:space="preserve"> </v>
      </c>
      <c r="T26" s="7" t="str">
        <f t="shared" si="5"/>
        <v xml:space="preserve"> </v>
      </c>
      <c r="U26" s="7" t="str">
        <f t="shared" si="6"/>
        <v xml:space="preserve"> </v>
      </c>
      <c r="V26" s="7" t="str">
        <f t="shared" si="8"/>
        <v xml:space="preserve"> </v>
      </c>
      <c r="W26" s="7">
        <f t="shared" si="9"/>
        <v>0</v>
      </c>
      <c r="X26" s="7" t="str">
        <f t="shared" si="10"/>
        <v xml:space="preserve"> </v>
      </c>
    </row>
    <row r="27" spans="2:24" s="4" customFormat="1" ht="17.100000000000001" customHeight="1">
      <c r="B27" s="18" t="s">
        <v>12</v>
      </c>
      <c r="C27" s="13" t="s">
        <v>13</v>
      </c>
      <c r="D27" s="21"/>
      <c r="E27" s="12" t="s">
        <v>12</v>
      </c>
      <c r="F27" s="12"/>
      <c r="G27" s="12"/>
      <c r="H27" s="12"/>
      <c r="I27" s="64">
        <f t="shared" si="7"/>
        <v>0</v>
      </c>
      <c r="J27" s="72" t="s">
        <v>13</v>
      </c>
      <c r="K27" s="73"/>
      <c r="N27" s="7"/>
      <c r="O27" s="7" t="str">
        <f t="shared" si="0"/>
        <v xml:space="preserve"> </v>
      </c>
      <c r="P27" s="7" t="str">
        <f t="shared" si="1"/>
        <v xml:space="preserve"> </v>
      </c>
      <c r="Q27" s="7" t="str">
        <f t="shared" si="2"/>
        <v xml:space="preserve"> </v>
      </c>
      <c r="R27" s="7" t="str">
        <f t="shared" si="3"/>
        <v xml:space="preserve"> </v>
      </c>
      <c r="S27" s="7" t="str">
        <f t="shared" si="4"/>
        <v xml:space="preserve"> </v>
      </c>
      <c r="T27" s="7" t="str">
        <f t="shared" si="5"/>
        <v xml:space="preserve"> </v>
      </c>
      <c r="U27" s="7" t="str">
        <f t="shared" si="6"/>
        <v xml:space="preserve"> </v>
      </c>
      <c r="V27" s="7" t="str">
        <f t="shared" si="8"/>
        <v xml:space="preserve"> </v>
      </c>
      <c r="W27" s="7">
        <f t="shared" si="9"/>
        <v>0</v>
      </c>
      <c r="X27" s="7" t="str">
        <f t="shared" si="10"/>
        <v xml:space="preserve"> </v>
      </c>
    </row>
    <row r="28" spans="2:24" s="4" customFormat="1" ht="17.100000000000001" customHeight="1">
      <c r="B28" s="18" t="s">
        <v>12</v>
      </c>
      <c r="C28" s="13" t="s">
        <v>13</v>
      </c>
      <c r="D28" s="21"/>
      <c r="E28" s="12" t="s">
        <v>12</v>
      </c>
      <c r="F28" s="12"/>
      <c r="G28" s="12"/>
      <c r="H28" s="12"/>
      <c r="I28" s="64">
        <f t="shared" si="7"/>
        <v>0</v>
      </c>
      <c r="J28" s="72" t="s">
        <v>13</v>
      </c>
      <c r="K28" s="73"/>
      <c r="N28" s="7"/>
      <c r="O28" s="7" t="str">
        <f t="shared" si="0"/>
        <v xml:space="preserve"> </v>
      </c>
      <c r="P28" s="7" t="str">
        <f t="shared" si="1"/>
        <v xml:space="preserve"> </v>
      </c>
      <c r="Q28" s="7" t="str">
        <f t="shared" si="2"/>
        <v xml:space="preserve"> </v>
      </c>
      <c r="R28" s="7" t="str">
        <f t="shared" si="3"/>
        <v xml:space="preserve"> </v>
      </c>
      <c r="S28" s="7" t="str">
        <f t="shared" si="4"/>
        <v xml:space="preserve"> </v>
      </c>
      <c r="T28" s="7" t="str">
        <f t="shared" si="5"/>
        <v xml:space="preserve"> </v>
      </c>
      <c r="U28" s="7" t="str">
        <f t="shared" si="6"/>
        <v xml:space="preserve"> </v>
      </c>
      <c r="V28" s="7" t="str">
        <f t="shared" si="8"/>
        <v xml:space="preserve"> </v>
      </c>
      <c r="W28" s="7">
        <f t="shared" si="9"/>
        <v>0</v>
      </c>
      <c r="X28" s="7" t="str">
        <f t="shared" si="10"/>
        <v xml:space="preserve"> </v>
      </c>
    </row>
    <row r="29" spans="2:24" s="4" customFormat="1" ht="17.100000000000001" customHeight="1">
      <c r="B29" s="18" t="s">
        <v>12</v>
      </c>
      <c r="C29" s="13" t="s">
        <v>13</v>
      </c>
      <c r="D29" s="21"/>
      <c r="E29" s="12" t="s">
        <v>12</v>
      </c>
      <c r="F29" s="12"/>
      <c r="G29" s="12"/>
      <c r="H29" s="12"/>
      <c r="I29" s="64">
        <f t="shared" si="7"/>
        <v>0</v>
      </c>
      <c r="J29" s="72" t="s">
        <v>13</v>
      </c>
      <c r="K29" s="73"/>
      <c r="N29" s="7"/>
      <c r="O29" s="7" t="str">
        <f t="shared" si="0"/>
        <v xml:space="preserve"> </v>
      </c>
      <c r="P29" s="7" t="str">
        <f t="shared" si="1"/>
        <v xml:space="preserve"> </v>
      </c>
      <c r="Q29" s="7" t="str">
        <f t="shared" si="2"/>
        <v xml:space="preserve"> </v>
      </c>
      <c r="R29" s="7" t="str">
        <f t="shared" si="3"/>
        <v xml:space="preserve"> </v>
      </c>
      <c r="S29" s="7" t="str">
        <f t="shared" si="4"/>
        <v xml:space="preserve"> </v>
      </c>
      <c r="T29" s="7" t="str">
        <f t="shared" si="5"/>
        <v xml:space="preserve"> </v>
      </c>
      <c r="U29" s="7" t="str">
        <f t="shared" si="6"/>
        <v xml:space="preserve"> </v>
      </c>
      <c r="V29" s="7" t="str">
        <f t="shared" si="8"/>
        <v xml:space="preserve"> </v>
      </c>
      <c r="W29" s="7">
        <f t="shared" si="9"/>
        <v>0</v>
      </c>
      <c r="X29" s="7" t="str">
        <f t="shared" si="10"/>
        <v xml:space="preserve"> </v>
      </c>
    </row>
    <row r="30" spans="2:24" s="4" customFormat="1" ht="17.100000000000001" customHeight="1">
      <c r="B30" s="18" t="s">
        <v>12</v>
      </c>
      <c r="C30" s="13" t="s">
        <v>13</v>
      </c>
      <c r="D30" s="21"/>
      <c r="E30" s="12" t="s">
        <v>12</v>
      </c>
      <c r="F30" s="12"/>
      <c r="G30" s="12"/>
      <c r="H30" s="12"/>
      <c r="I30" s="64">
        <f t="shared" si="7"/>
        <v>0</v>
      </c>
      <c r="J30" s="72" t="s">
        <v>13</v>
      </c>
      <c r="K30" s="73"/>
      <c r="N30" s="7"/>
      <c r="O30" s="7" t="str">
        <f t="shared" si="0"/>
        <v xml:space="preserve"> </v>
      </c>
      <c r="P30" s="7" t="str">
        <f t="shared" si="1"/>
        <v xml:space="preserve"> </v>
      </c>
      <c r="Q30" s="7" t="str">
        <f t="shared" si="2"/>
        <v xml:space="preserve"> </v>
      </c>
      <c r="R30" s="7" t="str">
        <f t="shared" si="3"/>
        <v xml:space="preserve"> </v>
      </c>
      <c r="S30" s="7" t="str">
        <f t="shared" si="4"/>
        <v xml:space="preserve"> </v>
      </c>
      <c r="T30" s="7" t="str">
        <f t="shared" si="5"/>
        <v xml:space="preserve"> </v>
      </c>
      <c r="U30" s="7" t="str">
        <f t="shared" si="6"/>
        <v xml:space="preserve"> </v>
      </c>
      <c r="V30" s="7" t="str">
        <f t="shared" si="8"/>
        <v xml:space="preserve"> </v>
      </c>
      <c r="W30" s="7">
        <f t="shared" si="9"/>
        <v>0</v>
      </c>
      <c r="X30" s="7" t="str">
        <f t="shared" si="10"/>
        <v xml:space="preserve"> </v>
      </c>
    </row>
    <row r="31" spans="2:24" s="4" customFormat="1" ht="17.100000000000001" customHeight="1">
      <c r="B31" s="18" t="s">
        <v>12</v>
      </c>
      <c r="C31" s="13" t="s">
        <v>13</v>
      </c>
      <c r="D31" s="21"/>
      <c r="E31" s="12" t="s">
        <v>12</v>
      </c>
      <c r="F31" s="12"/>
      <c r="G31" s="12"/>
      <c r="H31" s="12"/>
      <c r="I31" s="64">
        <f t="shared" si="7"/>
        <v>0</v>
      </c>
      <c r="J31" s="72" t="s">
        <v>13</v>
      </c>
      <c r="K31" s="73"/>
      <c r="N31" s="7"/>
      <c r="O31" s="7" t="str">
        <f>VLOOKUP(E31,$Z$43:$AG$46,2,FALSE)</f>
        <v xml:space="preserve"> </v>
      </c>
      <c r="P31" s="7" t="str">
        <f t="shared" si="1"/>
        <v xml:space="preserve"> </v>
      </c>
      <c r="Q31" s="7" t="str">
        <f t="shared" si="2"/>
        <v xml:space="preserve"> </v>
      </c>
      <c r="R31" s="7" t="str">
        <f t="shared" si="3"/>
        <v xml:space="preserve"> </v>
      </c>
      <c r="S31" s="7" t="str">
        <f t="shared" si="4"/>
        <v xml:space="preserve"> </v>
      </c>
      <c r="T31" s="7" t="str">
        <f t="shared" si="5"/>
        <v xml:space="preserve"> </v>
      </c>
      <c r="U31" s="7" t="str">
        <f t="shared" si="6"/>
        <v xml:space="preserve"> </v>
      </c>
      <c r="V31" s="7" t="str">
        <f t="shared" si="8"/>
        <v xml:space="preserve"> </v>
      </c>
      <c r="W31" s="7">
        <f t="shared" si="9"/>
        <v>0</v>
      </c>
      <c r="X31" s="7" t="str">
        <f t="shared" si="10"/>
        <v xml:space="preserve"> </v>
      </c>
    </row>
    <row r="32" spans="2:24" s="4" customFormat="1" ht="15" customHeight="1">
      <c r="B32" s="8"/>
      <c r="C32" s="9"/>
      <c r="D32" s="9"/>
      <c r="E32" s="10"/>
      <c r="F32" s="10"/>
      <c r="G32" s="10"/>
      <c r="H32" s="10"/>
      <c r="I32" s="10"/>
      <c r="J32" s="10"/>
      <c r="K32" s="10"/>
    </row>
    <row r="33" spans="2:55" s="4" customFormat="1" ht="15" customHeight="1">
      <c r="B33" s="75"/>
      <c r="C33" s="75"/>
      <c r="D33" s="8"/>
      <c r="E33" s="10"/>
      <c r="F33" s="10"/>
      <c r="G33" s="10"/>
      <c r="H33" s="10"/>
      <c r="I33" s="20"/>
      <c r="J33" s="10"/>
      <c r="K33" s="10"/>
    </row>
    <row r="34" spans="2:55" s="4" customFormat="1" ht="15" customHeight="1">
      <c r="B34" s="74" t="s">
        <v>14</v>
      </c>
      <c r="C34" s="74"/>
      <c r="D34" s="8"/>
      <c r="E34" s="10"/>
      <c r="F34" s="10"/>
      <c r="G34" s="10"/>
      <c r="H34" s="10"/>
      <c r="I34" s="19"/>
      <c r="J34" s="10"/>
      <c r="K34" s="10"/>
    </row>
    <row r="35" spans="2:55" ht="15" customHeight="1">
      <c r="C35" s="11"/>
      <c r="D35" s="11"/>
      <c r="E35" s="2"/>
      <c r="F35" s="2"/>
      <c r="G35" s="2"/>
      <c r="H35" s="2"/>
      <c r="I35" s="2"/>
      <c r="J35" s="2"/>
      <c r="K35" s="2"/>
    </row>
    <row r="36" spans="2:55" ht="15" customHeight="1">
      <c r="C36" s="11"/>
      <c r="D36" s="11"/>
      <c r="E36" s="2"/>
      <c r="F36" s="2"/>
      <c r="G36" s="2"/>
      <c r="H36" s="2"/>
      <c r="I36" s="2"/>
      <c r="J36" s="2"/>
      <c r="K36" s="2"/>
    </row>
    <row r="37" spans="2:55" ht="15" customHeight="1">
      <c r="C37" s="11"/>
      <c r="D37" s="11"/>
      <c r="E37" s="2"/>
      <c r="F37" s="2"/>
      <c r="G37" s="2"/>
      <c r="H37" s="2"/>
      <c r="I37" s="2"/>
      <c r="J37" s="2"/>
      <c r="K37" s="2"/>
    </row>
    <row r="38" spans="2:55" ht="15" customHeight="1">
      <c r="C38" s="11"/>
      <c r="D38" s="11"/>
      <c r="E38" s="2"/>
      <c r="F38" s="2"/>
      <c r="G38" s="2"/>
      <c r="H38" s="2"/>
      <c r="I38" s="2"/>
      <c r="J38" s="2"/>
      <c r="K38" s="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</row>
    <row r="39" spans="2:55" ht="15" customHeight="1">
      <c r="E39" s="2"/>
      <c r="F39" s="2"/>
      <c r="G39" s="2"/>
      <c r="H39" s="2"/>
      <c r="I39" s="2"/>
      <c r="J39" s="2"/>
      <c r="K39" s="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</row>
    <row r="40" spans="2:55" ht="15" customHeight="1">
      <c r="E40" s="2"/>
      <c r="F40" s="2"/>
      <c r="G40" s="2"/>
      <c r="H40" s="2"/>
      <c r="I40" s="2"/>
      <c r="J40" s="2"/>
      <c r="K40" s="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44"/>
      <c r="AV40" s="44"/>
      <c r="AW40" s="44"/>
      <c r="AX40" s="44"/>
      <c r="AY40" s="44"/>
      <c r="AZ40" s="44"/>
      <c r="BA40" s="22"/>
      <c r="BB40" s="22"/>
      <c r="BC40" s="22"/>
    </row>
    <row r="41" spans="2:55" ht="15" customHeight="1">
      <c r="E41" s="2"/>
      <c r="F41" s="2"/>
      <c r="G41" s="2"/>
      <c r="H41" s="2"/>
      <c r="I41" s="2"/>
      <c r="J41" s="2"/>
      <c r="K41" s="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44"/>
      <c r="AV41" s="44"/>
      <c r="AW41" s="44"/>
      <c r="AX41" s="44"/>
      <c r="AY41" s="44"/>
      <c r="AZ41" s="44"/>
      <c r="BA41" s="22"/>
      <c r="BB41" s="22"/>
      <c r="BC41" s="22"/>
    </row>
    <row r="42" spans="2:55" ht="15" customHeight="1">
      <c r="E42" s="2"/>
      <c r="F42" s="2"/>
      <c r="G42" s="2"/>
      <c r="H42" s="2"/>
      <c r="I42" s="2"/>
      <c r="J42" s="2"/>
      <c r="K42" s="2"/>
      <c r="N42" s="22"/>
      <c r="O42" s="23" t="s">
        <v>15</v>
      </c>
      <c r="P42" s="23" t="s">
        <v>16</v>
      </c>
      <c r="Q42" s="23" t="s">
        <v>17</v>
      </c>
      <c r="R42" s="23" t="s">
        <v>18</v>
      </c>
      <c r="S42" s="22"/>
      <c r="T42" s="22"/>
      <c r="U42" s="22"/>
      <c r="V42" s="22"/>
      <c r="W42" s="22"/>
      <c r="X42" s="22"/>
      <c r="Y42" s="22"/>
      <c r="Z42" s="24" t="s">
        <v>19</v>
      </c>
      <c r="AA42" s="76" t="s">
        <v>20</v>
      </c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22"/>
      <c r="AN42" s="25" t="s">
        <v>21</v>
      </c>
      <c r="AO42" s="25" t="s">
        <v>22</v>
      </c>
      <c r="AP42" s="22"/>
      <c r="AQ42" s="25" t="s">
        <v>23</v>
      </c>
      <c r="AR42" s="22"/>
      <c r="AS42" s="25" t="s">
        <v>24</v>
      </c>
      <c r="AT42" s="22"/>
      <c r="AU42" s="45" t="s">
        <v>25</v>
      </c>
      <c r="AV42" s="44"/>
      <c r="AW42" s="46" t="s">
        <v>26</v>
      </c>
      <c r="AX42" s="46" t="s">
        <v>27</v>
      </c>
      <c r="AY42" s="46" t="s">
        <v>28</v>
      </c>
      <c r="AZ42" s="44"/>
      <c r="BA42" s="22"/>
      <c r="BB42" s="22"/>
      <c r="BC42" s="22"/>
    </row>
    <row r="43" spans="2:55" ht="15" customHeight="1">
      <c r="E43" s="2"/>
      <c r="F43" s="2"/>
      <c r="G43" s="2"/>
      <c r="H43" s="2"/>
      <c r="I43" s="2"/>
      <c r="J43" s="2"/>
      <c r="K43" s="2"/>
      <c r="N43" s="22"/>
      <c r="O43" s="26" t="s">
        <v>12</v>
      </c>
      <c r="P43" s="26" t="s">
        <v>12</v>
      </c>
      <c r="Q43" s="26" t="s">
        <v>12</v>
      </c>
      <c r="R43" s="26" t="s">
        <v>12</v>
      </c>
      <c r="S43" s="22"/>
      <c r="T43" s="22"/>
      <c r="U43" s="22"/>
      <c r="V43" s="22"/>
      <c r="W43" s="22"/>
      <c r="X43" s="22"/>
      <c r="Y43" s="22"/>
      <c r="Z43" s="27" t="s">
        <v>12</v>
      </c>
      <c r="AA43" s="28" t="s">
        <v>12</v>
      </c>
      <c r="AB43" s="28" t="s">
        <v>12</v>
      </c>
      <c r="AC43" s="28" t="s">
        <v>12</v>
      </c>
      <c r="AD43" s="28" t="s">
        <v>12</v>
      </c>
      <c r="AE43" s="28" t="s">
        <v>12</v>
      </c>
      <c r="AF43" s="28" t="s">
        <v>12</v>
      </c>
      <c r="AG43" s="28" t="s">
        <v>12</v>
      </c>
      <c r="AH43" s="28" t="s">
        <v>12</v>
      </c>
      <c r="AI43" s="29"/>
      <c r="AJ43" s="29" t="s">
        <v>12</v>
      </c>
      <c r="AK43" s="29" t="s">
        <v>12</v>
      </c>
      <c r="AL43" s="28" t="s">
        <v>12</v>
      </c>
      <c r="AM43" s="22"/>
      <c r="AN43" s="30" t="e">
        <f>VLOOKUP(B5,O43:R343,4,FALSE)</f>
        <v>#N/A</v>
      </c>
      <c r="AO43" s="30"/>
      <c r="AP43" s="22"/>
      <c r="AQ43" s="31" t="s">
        <v>29</v>
      </c>
      <c r="AR43" s="22"/>
      <c r="AS43" s="31" t="s">
        <v>29</v>
      </c>
      <c r="AT43" s="22"/>
      <c r="AU43" s="47" t="s">
        <v>29</v>
      </c>
      <c r="AV43" s="44"/>
      <c r="AW43" s="48" t="s">
        <v>30</v>
      </c>
      <c r="AX43" s="48" t="s">
        <v>31</v>
      </c>
      <c r="AY43" s="48" t="s">
        <v>32</v>
      </c>
      <c r="AZ43" s="44"/>
      <c r="BA43" s="22"/>
      <c r="BB43" s="22"/>
      <c r="BC43" s="22"/>
    </row>
    <row r="44" spans="2:55" ht="15" customHeight="1">
      <c r="E44" s="2"/>
      <c r="F44" s="2"/>
      <c r="G44" s="2"/>
      <c r="H44" s="2"/>
      <c r="I44" s="2"/>
      <c r="J44" s="2"/>
      <c r="K44" s="2"/>
      <c r="N44" s="22"/>
      <c r="O44" s="32">
        <v>1</v>
      </c>
      <c r="P44" s="33" t="s">
        <v>31</v>
      </c>
      <c r="Q44" s="33" t="s">
        <v>33</v>
      </c>
      <c r="R44" s="32" t="s">
        <v>25</v>
      </c>
      <c r="S44" s="22"/>
      <c r="T44" s="22"/>
      <c r="U44" s="22"/>
      <c r="V44" s="22"/>
      <c r="W44" s="22"/>
      <c r="X44" s="22"/>
      <c r="Y44" s="22"/>
      <c r="Z44" s="30" t="s">
        <v>34</v>
      </c>
      <c r="AA44" s="29"/>
      <c r="AB44" s="29" t="s">
        <v>35</v>
      </c>
      <c r="AC44" s="29" t="s">
        <v>36</v>
      </c>
      <c r="AD44" s="29" t="s">
        <v>37</v>
      </c>
      <c r="AE44" s="29" t="s">
        <v>38</v>
      </c>
      <c r="AF44" s="29" t="s">
        <v>39</v>
      </c>
      <c r="AG44" s="29" t="s">
        <v>40</v>
      </c>
      <c r="AH44" s="29" t="s">
        <v>41</v>
      </c>
      <c r="AI44" s="29" t="s">
        <v>42</v>
      </c>
      <c r="AJ44" s="29"/>
      <c r="AK44" s="29"/>
      <c r="AL44" s="29"/>
      <c r="AM44" s="22"/>
      <c r="AN44" s="22"/>
      <c r="AO44" s="30" t="e">
        <f>HLOOKUP($AN$43,$AQ$42:$AU$104,2,FALSE)</f>
        <v>#N/A</v>
      </c>
      <c r="AP44" s="22"/>
      <c r="AQ44" s="31" t="s">
        <v>43</v>
      </c>
      <c r="AR44" s="22"/>
      <c r="AS44" s="31" t="s">
        <v>43</v>
      </c>
      <c r="AT44" s="22"/>
      <c r="AU44" s="47" t="s">
        <v>43</v>
      </c>
      <c r="AV44" s="44"/>
      <c r="AW44" s="48" t="s">
        <v>44</v>
      </c>
      <c r="AX44" s="48" t="s">
        <v>31</v>
      </c>
      <c r="AY44" s="49" t="s">
        <v>45</v>
      </c>
      <c r="AZ44" s="44"/>
      <c r="BA44" s="22"/>
      <c r="BB44" s="22"/>
      <c r="BC44" s="22"/>
    </row>
    <row r="45" spans="2:55" ht="15" customHeight="1">
      <c r="E45" s="2"/>
      <c r="F45" s="2"/>
      <c r="G45" s="2"/>
      <c r="H45" s="2"/>
      <c r="I45" s="2"/>
      <c r="J45" s="2"/>
      <c r="K45" s="2"/>
      <c r="N45" s="22"/>
      <c r="O45" s="32">
        <v>2</v>
      </c>
      <c r="P45" s="33" t="s">
        <v>46</v>
      </c>
      <c r="Q45" s="33" t="s">
        <v>33</v>
      </c>
      <c r="R45" s="32" t="s">
        <v>24</v>
      </c>
      <c r="S45" s="22"/>
      <c r="T45" s="22"/>
      <c r="U45" s="22"/>
      <c r="V45" s="22"/>
      <c r="W45" s="22"/>
      <c r="X45" s="22"/>
      <c r="Y45" s="22"/>
      <c r="Z45" s="30" t="s">
        <v>47</v>
      </c>
      <c r="AA45" s="29" t="s">
        <v>48</v>
      </c>
      <c r="AB45" s="29" t="s">
        <v>49</v>
      </c>
      <c r="AC45" s="29" t="s">
        <v>50</v>
      </c>
      <c r="AD45" s="29" t="s">
        <v>51</v>
      </c>
      <c r="AE45" s="29" t="s">
        <v>52</v>
      </c>
      <c r="AF45" s="29" t="s">
        <v>53</v>
      </c>
      <c r="AG45" s="29" t="s">
        <v>41</v>
      </c>
      <c r="AH45" s="29" t="s">
        <v>54</v>
      </c>
      <c r="AI45" s="29" t="s">
        <v>42</v>
      </c>
      <c r="AJ45" s="29"/>
      <c r="AK45" s="29" t="s">
        <v>12</v>
      </c>
      <c r="AL45" s="29"/>
      <c r="AM45" s="22"/>
      <c r="AN45" s="22"/>
      <c r="AO45" s="30" t="e">
        <f>HLOOKUP($AN$43,$AQ$42:$AU$104,3,FALSE)</f>
        <v>#N/A</v>
      </c>
      <c r="AP45" s="22"/>
      <c r="AQ45" s="31" t="s">
        <v>55</v>
      </c>
      <c r="AR45" s="22"/>
      <c r="AS45" s="31" t="s">
        <v>55</v>
      </c>
      <c r="AT45" s="22"/>
      <c r="AU45" s="47" t="s">
        <v>55</v>
      </c>
      <c r="AV45" s="44"/>
      <c r="AW45" s="48" t="s">
        <v>56</v>
      </c>
      <c r="AX45" s="48" t="s">
        <v>31</v>
      </c>
      <c r="AY45" s="48" t="s">
        <v>57</v>
      </c>
      <c r="AZ45" s="44"/>
      <c r="BA45" s="22"/>
      <c r="BB45" s="22"/>
      <c r="BC45" s="22"/>
    </row>
    <row r="46" spans="2:55" ht="15" customHeight="1">
      <c r="E46" s="2"/>
      <c r="F46" s="2"/>
      <c r="G46" s="2"/>
      <c r="H46" s="2"/>
      <c r="I46" s="2"/>
      <c r="J46" s="2"/>
      <c r="K46" s="2"/>
      <c r="N46" s="22"/>
      <c r="O46" s="32">
        <v>3</v>
      </c>
      <c r="P46" s="33" t="s">
        <v>58</v>
      </c>
      <c r="Q46" s="33" t="s">
        <v>59</v>
      </c>
      <c r="R46" s="32" t="s">
        <v>24</v>
      </c>
      <c r="S46" s="22"/>
      <c r="T46" s="22"/>
      <c r="U46" s="22"/>
      <c r="V46" s="22"/>
      <c r="W46" s="22"/>
      <c r="X46" s="22"/>
      <c r="Y46" s="22"/>
      <c r="Z46" s="30" t="s">
        <v>60</v>
      </c>
      <c r="AA46" s="29" t="s">
        <v>61</v>
      </c>
      <c r="AB46" s="29" t="s">
        <v>36</v>
      </c>
      <c r="AC46" s="29" t="s">
        <v>38</v>
      </c>
      <c r="AD46" s="29" t="s">
        <v>53</v>
      </c>
      <c r="AE46" s="29" t="s">
        <v>52</v>
      </c>
      <c r="AF46" s="29" t="s">
        <v>62</v>
      </c>
      <c r="AG46" s="29" t="s">
        <v>63</v>
      </c>
      <c r="AH46" s="29"/>
      <c r="AI46" s="29"/>
      <c r="AJ46" s="29" t="s">
        <v>12</v>
      </c>
      <c r="AK46" s="29" t="s">
        <v>12</v>
      </c>
      <c r="AL46" s="29"/>
      <c r="AM46" s="22"/>
      <c r="AN46" s="22"/>
      <c r="AO46" s="30" t="e">
        <f>HLOOKUP($AN$43,$AQ$42:$AU$104,4,FALSE)</f>
        <v>#N/A</v>
      </c>
      <c r="AP46" s="22"/>
      <c r="AQ46" s="31" t="s">
        <v>64</v>
      </c>
      <c r="AR46" s="22"/>
      <c r="AS46" s="31" t="s">
        <v>64</v>
      </c>
      <c r="AT46" s="22"/>
      <c r="AU46" s="47" t="s">
        <v>64</v>
      </c>
      <c r="AV46" s="44"/>
      <c r="AW46" s="48" t="s">
        <v>65</v>
      </c>
      <c r="AX46" s="48" t="s">
        <v>31</v>
      </c>
      <c r="AY46" s="50" t="s">
        <v>66</v>
      </c>
      <c r="AZ46" s="44"/>
      <c r="BA46" s="22"/>
      <c r="BB46" s="22"/>
      <c r="BC46" s="22"/>
    </row>
    <row r="47" spans="2:55" ht="15" customHeight="1">
      <c r="E47" s="2"/>
      <c r="F47" s="2"/>
      <c r="G47" s="2"/>
      <c r="H47" s="2"/>
      <c r="I47" s="2"/>
      <c r="J47" s="2"/>
      <c r="K47" s="2"/>
      <c r="N47" s="22"/>
      <c r="O47" s="32">
        <v>4</v>
      </c>
      <c r="P47" s="33" t="s">
        <v>67</v>
      </c>
      <c r="Q47" s="33" t="s">
        <v>68</v>
      </c>
      <c r="R47" s="32" t="s">
        <v>24</v>
      </c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30" t="e">
        <f>HLOOKUP($AN$43,$AQ$42:$AU$104,5,FALSE)</f>
        <v>#N/A</v>
      </c>
      <c r="AP47" s="22"/>
      <c r="AQ47" s="34" t="s">
        <v>69</v>
      </c>
      <c r="AR47" s="22"/>
      <c r="AS47" s="34" t="s">
        <v>69</v>
      </c>
      <c r="AT47" s="22"/>
      <c r="AU47" s="51" t="s">
        <v>69</v>
      </c>
      <c r="AV47" s="44"/>
      <c r="AW47" s="48" t="s">
        <v>70</v>
      </c>
      <c r="AX47" s="48" t="s">
        <v>31</v>
      </c>
      <c r="AY47" s="52" t="s">
        <v>71</v>
      </c>
      <c r="AZ47" s="44"/>
      <c r="BA47" s="22"/>
      <c r="BB47" s="22"/>
      <c r="BC47" s="22"/>
    </row>
    <row r="48" spans="2:55" ht="15" customHeight="1">
      <c r="E48" s="2"/>
      <c r="F48" s="2"/>
      <c r="G48" s="2"/>
      <c r="H48" s="2"/>
      <c r="I48" s="2"/>
      <c r="J48" s="2"/>
      <c r="K48" s="2"/>
      <c r="N48" s="22"/>
      <c r="O48" s="32">
        <v>5</v>
      </c>
      <c r="P48" s="33" t="s">
        <v>72</v>
      </c>
      <c r="Q48" s="33" t="s">
        <v>73</v>
      </c>
      <c r="R48" s="32" t="s">
        <v>24</v>
      </c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30" t="e">
        <f>HLOOKUP($AN$43,$AQ$42:$AU$104,6,FALSE)</f>
        <v>#N/A</v>
      </c>
      <c r="AP48" s="22"/>
      <c r="AQ48" s="31" t="s">
        <v>74</v>
      </c>
      <c r="AR48" s="22"/>
      <c r="AS48" s="31" t="s">
        <v>74</v>
      </c>
      <c r="AT48" s="22"/>
      <c r="AU48" s="47" t="s">
        <v>75</v>
      </c>
      <c r="AV48" s="44"/>
      <c r="AW48" s="48" t="s">
        <v>76</v>
      </c>
      <c r="AX48" s="48" t="s">
        <v>31</v>
      </c>
      <c r="AY48" s="50" t="s">
        <v>77</v>
      </c>
      <c r="AZ48" s="44"/>
      <c r="BA48" s="22"/>
      <c r="BB48" s="22"/>
      <c r="BC48" s="22"/>
    </row>
    <row r="49" spans="5:55" ht="15" customHeight="1">
      <c r="E49" s="2"/>
      <c r="F49" s="2"/>
      <c r="G49" s="2"/>
      <c r="H49" s="2"/>
      <c r="I49" s="2"/>
      <c r="J49" s="2"/>
      <c r="K49" s="2"/>
      <c r="N49" s="22"/>
      <c r="O49" s="32">
        <v>6</v>
      </c>
      <c r="P49" s="33" t="s">
        <v>78</v>
      </c>
      <c r="Q49" s="33" t="s">
        <v>68</v>
      </c>
      <c r="R49" s="32" t="s">
        <v>23</v>
      </c>
      <c r="S49" s="22"/>
      <c r="T49" s="22"/>
      <c r="U49" s="22"/>
      <c r="V49" s="22"/>
      <c r="W49" s="22"/>
      <c r="X49" s="22"/>
      <c r="Y49" s="22"/>
      <c r="Z49" s="25" t="s">
        <v>79</v>
      </c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30" t="e">
        <f>HLOOKUP($AN$43,$AQ$42:$AU$104,7,FALSE)</f>
        <v>#N/A</v>
      </c>
      <c r="AP49" s="22"/>
      <c r="AQ49" s="31" t="s">
        <v>80</v>
      </c>
      <c r="AR49" s="22"/>
      <c r="AS49" s="31" t="s">
        <v>80</v>
      </c>
      <c r="AT49" s="22"/>
      <c r="AU49" s="47" t="s">
        <v>81</v>
      </c>
      <c r="AV49" s="44"/>
      <c r="AW49" s="48" t="s">
        <v>82</v>
      </c>
      <c r="AX49" s="48" t="s">
        <v>31</v>
      </c>
      <c r="AY49" s="49" t="s">
        <v>83</v>
      </c>
      <c r="AZ49" s="44"/>
      <c r="BA49" s="22"/>
      <c r="BB49" s="22"/>
      <c r="BC49" s="22"/>
    </row>
    <row r="50" spans="5:55" ht="15" customHeight="1">
      <c r="E50" s="2"/>
      <c r="F50" s="2"/>
      <c r="G50" s="2"/>
      <c r="H50" s="2"/>
      <c r="I50" s="2"/>
      <c r="J50" s="2"/>
      <c r="K50" s="2"/>
      <c r="N50" s="22"/>
      <c r="O50" s="32">
        <v>7</v>
      </c>
      <c r="P50" s="33" t="s">
        <v>84</v>
      </c>
      <c r="Q50" s="33" t="s">
        <v>85</v>
      </c>
      <c r="R50" s="32" t="s">
        <v>23</v>
      </c>
      <c r="S50" s="22"/>
      <c r="T50" s="22"/>
      <c r="U50" s="22"/>
      <c r="V50" s="22"/>
      <c r="W50" s="22"/>
      <c r="X50" s="22"/>
      <c r="Y50" s="22"/>
      <c r="Z50" s="30" t="s">
        <v>12</v>
      </c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30" t="e">
        <f>HLOOKUP($AN$43,$AQ$42:$AU$104,8,FALSE)</f>
        <v>#N/A</v>
      </c>
      <c r="AP50" s="22"/>
      <c r="AQ50" s="31" t="s">
        <v>75</v>
      </c>
      <c r="AR50" s="22"/>
      <c r="AS50" s="31" t="s">
        <v>75</v>
      </c>
      <c r="AT50" s="22"/>
      <c r="AU50" s="47" t="s">
        <v>86</v>
      </c>
      <c r="AV50" s="44"/>
      <c r="AW50" s="48" t="s">
        <v>87</v>
      </c>
      <c r="AX50" s="48" t="s">
        <v>31</v>
      </c>
      <c r="AY50" s="48" t="s">
        <v>88</v>
      </c>
      <c r="AZ50" s="44"/>
      <c r="BA50" s="22"/>
      <c r="BB50" s="22"/>
      <c r="BC50" s="22"/>
    </row>
    <row r="51" spans="5:55" ht="15" customHeight="1">
      <c r="E51" s="2"/>
      <c r="F51" s="2"/>
      <c r="G51" s="2"/>
      <c r="H51" s="2"/>
      <c r="I51" s="2"/>
      <c r="J51" s="2"/>
      <c r="K51" s="2"/>
      <c r="N51" s="22"/>
      <c r="O51" s="32">
        <v>8</v>
      </c>
      <c r="P51" s="33" t="s">
        <v>89</v>
      </c>
      <c r="Q51" s="33" t="s">
        <v>90</v>
      </c>
      <c r="R51" s="32" t="s">
        <v>23</v>
      </c>
      <c r="S51" s="22"/>
      <c r="T51" s="22"/>
      <c r="U51" s="22"/>
      <c r="V51" s="22"/>
      <c r="W51" s="22"/>
      <c r="X51" s="22"/>
      <c r="Y51" s="22"/>
      <c r="Z51" s="30" t="s">
        <v>91</v>
      </c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30" t="e">
        <f>HLOOKUP($AN$43,$AQ$42:$AU$104,9,FALSE)</f>
        <v>#N/A</v>
      </c>
      <c r="AP51" s="22"/>
      <c r="AQ51" s="31" t="s">
        <v>81</v>
      </c>
      <c r="AR51" s="22"/>
      <c r="AS51" s="31" t="s">
        <v>81</v>
      </c>
      <c r="AT51" s="22"/>
      <c r="AU51" s="47" t="s">
        <v>30</v>
      </c>
      <c r="AV51" s="44"/>
      <c r="AW51" s="48" t="s">
        <v>92</v>
      </c>
      <c r="AX51" s="48" t="s">
        <v>31</v>
      </c>
      <c r="AY51" s="48" t="s">
        <v>92</v>
      </c>
      <c r="AZ51" s="44"/>
      <c r="BA51" s="22"/>
      <c r="BB51" s="22"/>
      <c r="BC51" s="22"/>
    </row>
    <row r="52" spans="5:55" ht="15" customHeight="1">
      <c r="E52" s="2"/>
      <c r="F52" s="2"/>
      <c r="G52" s="2"/>
      <c r="H52" s="2"/>
      <c r="I52" s="2"/>
      <c r="J52" s="2"/>
      <c r="K52" s="2"/>
      <c r="N52" s="22"/>
      <c r="O52" s="32">
        <v>9</v>
      </c>
      <c r="P52" s="33" t="s">
        <v>93</v>
      </c>
      <c r="Q52" s="33" t="s">
        <v>94</v>
      </c>
      <c r="R52" s="32" t="s">
        <v>23</v>
      </c>
      <c r="S52" s="22"/>
      <c r="T52" s="22"/>
      <c r="U52" s="22"/>
      <c r="V52" s="22"/>
      <c r="W52" s="22"/>
      <c r="X52" s="22"/>
      <c r="Y52" s="22"/>
      <c r="Z52" s="30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30" t="e">
        <f>HLOOKUP($AN$43,$AQ$42:$AU$104,10,FALSE)</f>
        <v>#N/A</v>
      </c>
      <c r="AP52" s="22"/>
      <c r="AQ52" s="31" t="s">
        <v>95</v>
      </c>
      <c r="AR52" s="22"/>
      <c r="AS52" s="31" t="s">
        <v>95</v>
      </c>
      <c r="AT52" s="22"/>
      <c r="AU52" s="47" t="s">
        <v>44</v>
      </c>
      <c r="AV52" s="44"/>
      <c r="AW52" s="48" t="s">
        <v>96</v>
      </c>
      <c r="AX52" s="48" t="s">
        <v>31</v>
      </c>
      <c r="AY52" s="48" t="s">
        <v>97</v>
      </c>
      <c r="AZ52" s="44"/>
      <c r="BA52" s="22"/>
      <c r="BB52" s="22"/>
      <c r="BC52" s="22"/>
    </row>
    <row r="53" spans="5:55" ht="15" customHeight="1">
      <c r="E53" s="2"/>
      <c r="F53" s="2"/>
      <c r="G53" s="2"/>
      <c r="H53" s="2"/>
      <c r="I53" s="2"/>
      <c r="J53" s="2"/>
      <c r="K53" s="2"/>
      <c r="N53" s="22"/>
      <c r="O53" s="32">
        <v>10</v>
      </c>
      <c r="P53" s="33" t="s">
        <v>98</v>
      </c>
      <c r="Q53" s="33" t="s">
        <v>99</v>
      </c>
      <c r="R53" s="32" t="s">
        <v>23</v>
      </c>
      <c r="S53" s="22"/>
      <c r="T53" s="22"/>
      <c r="U53" s="22"/>
      <c r="V53" s="22"/>
      <c r="W53" s="22"/>
      <c r="X53" s="22"/>
      <c r="Y53" s="22"/>
      <c r="Z53" s="30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30" t="e">
        <f>HLOOKUP($AN$43,$AQ$42:$AU$104,11,FALSE)</f>
        <v>#N/A</v>
      </c>
      <c r="AP53" s="22"/>
      <c r="AQ53" s="31" t="s">
        <v>100</v>
      </c>
      <c r="AR53" s="22"/>
      <c r="AS53" s="31" t="s">
        <v>100</v>
      </c>
      <c r="AT53" s="22"/>
      <c r="AU53" s="47" t="s">
        <v>101</v>
      </c>
      <c r="AV53" s="44"/>
      <c r="AW53" s="48" t="s">
        <v>102</v>
      </c>
      <c r="AX53" s="48" t="s">
        <v>31</v>
      </c>
      <c r="AY53" s="48" t="s">
        <v>103</v>
      </c>
      <c r="AZ53" s="44"/>
      <c r="BA53" s="22"/>
      <c r="BB53" s="22"/>
      <c r="BC53" s="22"/>
    </row>
    <row r="54" spans="5:55" ht="15" customHeight="1">
      <c r="E54" s="2"/>
      <c r="F54" s="2"/>
      <c r="G54" s="2"/>
      <c r="H54" s="2"/>
      <c r="I54" s="2"/>
      <c r="J54" s="2"/>
      <c r="K54" s="2"/>
      <c r="N54" s="22"/>
      <c r="O54" s="32">
        <v>11</v>
      </c>
      <c r="P54" s="33" t="s">
        <v>104</v>
      </c>
      <c r="Q54" s="33" t="s">
        <v>105</v>
      </c>
      <c r="R54" s="32" t="s">
        <v>23</v>
      </c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30" t="e">
        <f>HLOOKUP($AN$43,$AQ$42:$AU$104,12,FALSE)</f>
        <v>#N/A</v>
      </c>
      <c r="AP54" s="22"/>
      <c r="AQ54" s="31" t="s">
        <v>86</v>
      </c>
      <c r="AR54" s="22"/>
      <c r="AS54" s="31" t="s">
        <v>86</v>
      </c>
      <c r="AT54" s="22"/>
      <c r="AU54" s="47" t="s">
        <v>106</v>
      </c>
      <c r="AV54" s="44"/>
      <c r="AW54" s="48" t="s">
        <v>107</v>
      </c>
      <c r="AX54" s="48" t="s">
        <v>31</v>
      </c>
      <c r="AY54" s="48" t="s">
        <v>108</v>
      </c>
      <c r="AZ54" s="44"/>
      <c r="BA54" s="22"/>
      <c r="BB54" s="22"/>
      <c r="BC54" s="22"/>
    </row>
    <row r="55" spans="5:55" ht="15" customHeight="1">
      <c r="E55" s="2"/>
      <c r="F55" s="2"/>
      <c r="G55" s="2"/>
      <c r="H55" s="2"/>
      <c r="I55" s="2"/>
      <c r="J55" s="2"/>
      <c r="K55" s="2"/>
      <c r="N55" s="22"/>
      <c r="O55" s="32">
        <v>12</v>
      </c>
      <c r="P55" s="33" t="s">
        <v>109</v>
      </c>
      <c r="Q55" s="33" t="s">
        <v>33</v>
      </c>
      <c r="R55" s="32" t="s">
        <v>23</v>
      </c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30" t="e">
        <f>HLOOKUP($AN$43,$AQ$42:$AU$104,13,FALSE)</f>
        <v>#N/A</v>
      </c>
      <c r="AP55" s="22"/>
      <c r="AQ55" s="31" t="s">
        <v>110</v>
      </c>
      <c r="AR55" s="22"/>
      <c r="AS55" s="31" t="s">
        <v>110</v>
      </c>
      <c r="AT55" s="22"/>
      <c r="AU55" s="47" t="s">
        <v>56</v>
      </c>
      <c r="AV55" s="44"/>
      <c r="AW55" s="48" t="s">
        <v>111</v>
      </c>
      <c r="AX55" s="48" t="s">
        <v>31</v>
      </c>
      <c r="AY55" s="48" t="s">
        <v>112</v>
      </c>
      <c r="AZ55" s="44"/>
      <c r="BA55" s="22"/>
      <c r="BB55" s="22"/>
      <c r="BC55" s="22"/>
    </row>
    <row r="56" spans="5:55" ht="15" customHeight="1">
      <c r="E56" s="2"/>
      <c r="F56" s="2"/>
      <c r="G56" s="2"/>
      <c r="H56" s="2"/>
      <c r="I56" s="2"/>
      <c r="J56" s="2"/>
      <c r="K56" s="2"/>
      <c r="N56" s="22"/>
      <c r="O56" s="32">
        <v>13</v>
      </c>
      <c r="P56" s="33" t="s">
        <v>113</v>
      </c>
      <c r="Q56" s="33" t="s">
        <v>33</v>
      </c>
      <c r="R56" s="32" t="s">
        <v>23</v>
      </c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30" t="e">
        <f>HLOOKUP($AN$43,$AQ$42:$AU$104,14,FALSE)</f>
        <v>#N/A</v>
      </c>
      <c r="AP56" s="22"/>
      <c r="AQ56" s="31" t="s">
        <v>114</v>
      </c>
      <c r="AR56" s="22"/>
      <c r="AS56" s="31" t="s">
        <v>114</v>
      </c>
      <c r="AT56" s="22"/>
      <c r="AU56" s="47" t="s">
        <v>65</v>
      </c>
      <c r="AV56" s="44"/>
      <c r="AW56" s="48" t="s">
        <v>110</v>
      </c>
      <c r="AX56" s="48" t="s">
        <v>115</v>
      </c>
      <c r="AY56" s="52" t="s">
        <v>116</v>
      </c>
      <c r="AZ56" s="44"/>
      <c r="BA56" s="22"/>
      <c r="BB56" s="22"/>
      <c r="BC56" s="22"/>
    </row>
    <row r="57" spans="5:55" ht="15" customHeight="1">
      <c r="E57" s="2"/>
      <c r="F57" s="2"/>
      <c r="G57" s="2"/>
      <c r="H57" s="2"/>
      <c r="I57" s="2"/>
      <c r="J57" s="2"/>
      <c r="K57" s="2"/>
      <c r="N57" s="22"/>
      <c r="O57" s="32">
        <v>14</v>
      </c>
      <c r="P57" s="33" t="s">
        <v>117</v>
      </c>
      <c r="Q57" s="33" t="s">
        <v>118</v>
      </c>
      <c r="R57" s="32" t="s">
        <v>23</v>
      </c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30" t="e">
        <f>HLOOKUP($AN$43,$AQ$42:$AU$104,15,FALSE)</f>
        <v>#N/A</v>
      </c>
      <c r="AP57" s="22"/>
      <c r="AQ57" s="31" t="s">
        <v>107</v>
      </c>
      <c r="AR57" s="22"/>
      <c r="AS57" s="31" t="s">
        <v>107</v>
      </c>
      <c r="AT57" s="22"/>
      <c r="AU57" s="53" t="s">
        <v>110</v>
      </c>
      <c r="AV57" s="44"/>
      <c r="AW57" s="48" t="s">
        <v>114</v>
      </c>
      <c r="AX57" s="48" t="s">
        <v>115</v>
      </c>
      <c r="AY57" s="48" t="s">
        <v>119</v>
      </c>
      <c r="AZ57" s="44"/>
      <c r="BA57" s="22"/>
      <c r="BB57" s="22"/>
      <c r="BC57" s="22"/>
    </row>
    <row r="58" spans="5:55" ht="15" customHeight="1">
      <c r="E58" s="2"/>
      <c r="F58" s="2"/>
      <c r="G58" s="2"/>
      <c r="H58" s="2"/>
      <c r="I58" s="2"/>
      <c r="J58" s="2"/>
      <c r="K58" s="2"/>
      <c r="N58" s="22"/>
      <c r="O58" s="32">
        <v>15</v>
      </c>
      <c r="P58" s="33" t="s">
        <v>120</v>
      </c>
      <c r="Q58" s="33" t="s">
        <v>121</v>
      </c>
      <c r="R58" s="32" t="s">
        <v>23</v>
      </c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30" t="e">
        <f>HLOOKUP($AN$43,$AQ$42:$AU$104,16,FALSE)</f>
        <v>#N/A</v>
      </c>
      <c r="AP58" s="22"/>
      <c r="AQ58" s="35" t="s">
        <v>101</v>
      </c>
      <c r="AR58" s="22"/>
      <c r="AS58" s="35" t="s">
        <v>101</v>
      </c>
      <c r="AT58" s="22"/>
      <c r="AU58" s="54" t="s">
        <v>70</v>
      </c>
      <c r="AV58" s="44"/>
      <c r="AW58" s="48" t="s">
        <v>107</v>
      </c>
      <c r="AX58" s="48" t="s">
        <v>115</v>
      </c>
      <c r="AY58" s="48" t="s">
        <v>122</v>
      </c>
      <c r="AZ58" s="44"/>
      <c r="BA58" s="22"/>
      <c r="BB58" s="22"/>
      <c r="BC58" s="22"/>
    </row>
    <row r="59" spans="5:55" ht="15" customHeight="1">
      <c r="E59" s="2"/>
      <c r="F59" s="2"/>
      <c r="G59" s="2"/>
      <c r="H59" s="2"/>
      <c r="I59" s="2"/>
      <c r="J59" s="2"/>
      <c r="K59" s="2"/>
      <c r="N59" s="22"/>
      <c r="O59" s="32">
        <v>16</v>
      </c>
      <c r="P59" s="33" t="s">
        <v>123</v>
      </c>
      <c r="Q59" s="33" t="s">
        <v>59</v>
      </c>
      <c r="R59" s="32" t="s">
        <v>23</v>
      </c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30" t="e">
        <f>HLOOKUP($AN$43,$AQ$42:$AU$104,17,FALSE)</f>
        <v>#N/A</v>
      </c>
      <c r="AP59" s="22"/>
      <c r="AQ59" s="35" t="s">
        <v>106</v>
      </c>
      <c r="AR59" s="22"/>
      <c r="AS59" s="35" t="s">
        <v>106</v>
      </c>
      <c r="AT59" s="22"/>
      <c r="AU59" s="53" t="s">
        <v>76</v>
      </c>
      <c r="AV59" s="44"/>
      <c r="AW59" s="48" t="s">
        <v>101</v>
      </c>
      <c r="AX59" s="48" t="s">
        <v>124</v>
      </c>
      <c r="AY59" s="48"/>
      <c r="AZ59" s="44"/>
      <c r="BA59" s="22"/>
      <c r="BB59" s="22"/>
      <c r="BC59" s="22"/>
    </row>
    <row r="60" spans="5:55" ht="15" customHeight="1">
      <c r="E60" s="2"/>
      <c r="F60" s="2"/>
      <c r="G60" s="2"/>
      <c r="H60" s="2"/>
      <c r="I60" s="2"/>
      <c r="J60" s="2"/>
      <c r="K60" s="2"/>
      <c r="N60" s="22"/>
      <c r="O60" s="32">
        <v>17</v>
      </c>
      <c r="P60" s="33" t="s">
        <v>125</v>
      </c>
      <c r="Q60" s="33" t="s">
        <v>59</v>
      </c>
      <c r="R60" s="32" t="s">
        <v>23</v>
      </c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30" t="e">
        <f>HLOOKUP($AN$43,$AQ$42:$AU$104,18,FALSE)</f>
        <v>#N/A</v>
      </c>
      <c r="AP60" s="22"/>
      <c r="AQ60" s="35" t="s">
        <v>126</v>
      </c>
      <c r="AR60" s="22"/>
      <c r="AS60" s="31" t="s">
        <v>126</v>
      </c>
      <c r="AT60" s="22"/>
      <c r="AU60" s="53" t="s">
        <v>82</v>
      </c>
      <c r="AV60" s="44"/>
      <c r="AW60" s="48" t="s">
        <v>106</v>
      </c>
      <c r="AX60" s="48" t="s">
        <v>124</v>
      </c>
      <c r="AY60" s="48" t="s">
        <v>127</v>
      </c>
      <c r="AZ60" s="44"/>
      <c r="BA60" s="22"/>
      <c r="BB60" s="22"/>
      <c r="BC60" s="22"/>
    </row>
    <row r="61" spans="5:55" ht="15" customHeight="1">
      <c r="N61" s="22"/>
      <c r="O61" s="32">
        <v>18</v>
      </c>
      <c r="P61" s="33" t="s">
        <v>128</v>
      </c>
      <c r="Q61" s="33" t="s">
        <v>33</v>
      </c>
      <c r="R61" s="32" t="s">
        <v>23</v>
      </c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30" t="e">
        <f>HLOOKUP($AN$43,$AQ$42:$AU$104,19,FALSE)</f>
        <v>#N/A</v>
      </c>
      <c r="AP61" s="22"/>
      <c r="AQ61" s="31"/>
      <c r="AR61" s="22"/>
      <c r="AS61" s="31"/>
      <c r="AT61" s="22"/>
      <c r="AU61" s="54" t="s">
        <v>87</v>
      </c>
      <c r="AV61" s="44"/>
      <c r="AW61" s="48" t="s">
        <v>126</v>
      </c>
      <c r="AX61" s="48" t="s">
        <v>124</v>
      </c>
      <c r="AY61" s="48" t="s">
        <v>129</v>
      </c>
      <c r="AZ61" s="44"/>
      <c r="BA61" s="22"/>
      <c r="BB61" s="22"/>
      <c r="BC61" s="22"/>
    </row>
    <row r="62" spans="5:55" ht="15" customHeight="1">
      <c r="N62" s="22"/>
      <c r="O62" s="32">
        <v>19</v>
      </c>
      <c r="P62" s="33" t="s">
        <v>130</v>
      </c>
      <c r="Q62" s="33" t="s">
        <v>131</v>
      </c>
      <c r="R62" s="32" t="s">
        <v>23</v>
      </c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30" t="e">
        <f>HLOOKUP($AN$43,$AQ$42:$AU$104,20,FALSE)</f>
        <v>#N/A</v>
      </c>
      <c r="AP62" s="22"/>
      <c r="AQ62" s="22"/>
      <c r="AR62" s="22"/>
      <c r="AS62" s="22"/>
      <c r="AT62" s="22"/>
      <c r="AU62" s="53" t="s">
        <v>92</v>
      </c>
      <c r="AV62" s="44"/>
      <c r="AW62" s="62" t="s">
        <v>29</v>
      </c>
      <c r="AX62" s="44"/>
      <c r="AY62" s="44"/>
      <c r="AZ62" s="44"/>
      <c r="BA62" s="22"/>
      <c r="BB62" s="22"/>
      <c r="BC62" s="22"/>
    </row>
    <row r="63" spans="5:55" ht="15" customHeight="1">
      <c r="N63" s="22"/>
      <c r="O63" s="32">
        <v>20</v>
      </c>
      <c r="P63" s="33" t="s">
        <v>132</v>
      </c>
      <c r="Q63" s="33" t="s">
        <v>133</v>
      </c>
      <c r="R63" s="32" t="s">
        <v>24</v>
      </c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30" t="e">
        <f>HLOOKUP($AN$43,$AQ$42:$AU$104,21,FALSE)</f>
        <v>#N/A</v>
      </c>
      <c r="AP63" s="22"/>
      <c r="AQ63" s="22"/>
      <c r="AR63" s="22"/>
      <c r="AS63" s="22"/>
      <c r="AT63" s="22"/>
      <c r="AU63" s="55" t="s">
        <v>114</v>
      </c>
      <c r="AV63" s="44"/>
      <c r="AW63" s="62" t="s">
        <v>43</v>
      </c>
      <c r="AX63" s="44"/>
      <c r="AY63" s="44"/>
      <c r="AZ63" s="44"/>
      <c r="BA63" s="22"/>
      <c r="BB63" s="22"/>
      <c r="BC63" s="22"/>
    </row>
    <row r="64" spans="5:55" ht="15" customHeight="1">
      <c r="N64" s="22"/>
      <c r="O64" s="32">
        <v>21</v>
      </c>
      <c r="P64" s="33" t="s">
        <v>134</v>
      </c>
      <c r="Q64" s="33" t="s">
        <v>135</v>
      </c>
      <c r="R64" s="32" t="s">
        <v>24</v>
      </c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30" t="e">
        <f>HLOOKUP($AN$43,$AQ$42:$AU$104,22,FALSE)</f>
        <v>#N/A</v>
      </c>
      <c r="AP64" s="22"/>
      <c r="AQ64" s="22"/>
      <c r="AR64" s="22"/>
      <c r="AS64" s="22"/>
      <c r="AT64" s="22"/>
      <c r="AU64" s="47" t="s">
        <v>126</v>
      </c>
      <c r="AV64" s="44"/>
      <c r="AW64" s="62" t="s">
        <v>55</v>
      </c>
      <c r="AX64" s="44"/>
      <c r="AY64" s="44"/>
      <c r="AZ64" s="44"/>
      <c r="BA64" s="22"/>
      <c r="BB64" s="22"/>
      <c r="BC64" s="22"/>
    </row>
    <row r="65" spans="14:55" ht="15" customHeight="1">
      <c r="N65" s="22"/>
      <c r="O65" s="32">
        <v>22</v>
      </c>
      <c r="P65" s="33" t="s">
        <v>136</v>
      </c>
      <c r="Q65" s="33" t="s">
        <v>131</v>
      </c>
      <c r="R65" s="32" t="s">
        <v>24</v>
      </c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30" t="e">
        <f>HLOOKUP($AN$43,$AQ$42:$AU$104,23,FALSE)</f>
        <v>#N/A</v>
      </c>
      <c r="AP65" s="22"/>
      <c r="AQ65" s="22"/>
      <c r="AR65" s="22"/>
      <c r="AS65" s="22"/>
      <c r="AT65" s="22"/>
      <c r="AU65" s="47" t="s">
        <v>96</v>
      </c>
      <c r="AV65" s="44"/>
      <c r="AW65" s="62" t="s">
        <v>64</v>
      </c>
      <c r="AX65" s="44"/>
      <c r="AY65" s="44"/>
      <c r="AZ65" s="44"/>
      <c r="BA65" s="22"/>
      <c r="BB65" s="22"/>
      <c r="BC65" s="22"/>
    </row>
    <row r="66" spans="14:55" ht="15" customHeight="1">
      <c r="N66" s="22"/>
      <c r="O66" s="32">
        <v>23</v>
      </c>
      <c r="P66" s="33" t="s">
        <v>137</v>
      </c>
      <c r="Q66" s="33" t="s">
        <v>33</v>
      </c>
      <c r="R66" s="32" t="s">
        <v>23</v>
      </c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30" t="e">
        <f>HLOOKUP($AN$43,$AQ$42:$AU$104,24,FALSE)</f>
        <v>#N/A</v>
      </c>
      <c r="AP66" s="22"/>
      <c r="AQ66" s="22"/>
      <c r="AR66" s="22"/>
      <c r="AS66" s="22"/>
      <c r="AT66" s="22"/>
      <c r="AU66" s="47" t="s">
        <v>102</v>
      </c>
      <c r="AV66" s="44"/>
      <c r="AW66" s="63" t="s">
        <v>69</v>
      </c>
      <c r="AX66" s="44"/>
      <c r="AY66" s="44"/>
      <c r="AZ66" s="44"/>
      <c r="BA66" s="22"/>
      <c r="BB66" s="22"/>
      <c r="BC66" s="22"/>
    </row>
    <row r="67" spans="14:55" ht="29.45" customHeight="1">
      <c r="N67" s="22"/>
      <c r="O67" s="32">
        <v>24</v>
      </c>
      <c r="P67" s="33" t="s">
        <v>138</v>
      </c>
      <c r="Q67" s="33" t="s">
        <v>139</v>
      </c>
      <c r="R67" s="32" t="s">
        <v>23</v>
      </c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30" t="e">
        <f>HLOOKUP($AN$43,$AQ$42:$AU$104,25,FALSE)</f>
        <v>#N/A</v>
      </c>
      <c r="AP67" s="22"/>
      <c r="AQ67" s="22"/>
      <c r="AR67" s="22"/>
      <c r="AS67" s="22"/>
      <c r="AT67" s="22"/>
      <c r="AU67" s="47" t="s">
        <v>107</v>
      </c>
      <c r="AV67" s="44"/>
      <c r="AW67" s="62" t="s">
        <v>75</v>
      </c>
      <c r="AX67" s="44"/>
      <c r="AY67" s="44"/>
      <c r="AZ67" s="44"/>
      <c r="BA67" s="22"/>
      <c r="BB67" s="22"/>
      <c r="BC67" s="22"/>
    </row>
    <row r="68" spans="14:55" ht="15" customHeight="1">
      <c r="N68" s="22"/>
      <c r="O68" s="32">
        <v>25</v>
      </c>
      <c r="P68" s="33" t="s">
        <v>140</v>
      </c>
      <c r="Q68" s="33" t="s">
        <v>141</v>
      </c>
      <c r="R68" s="32" t="s">
        <v>23</v>
      </c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30" t="e">
        <f>HLOOKUP($AN$43,$AQ$42:$AU$104,26,FALSE)</f>
        <v>#N/A</v>
      </c>
      <c r="AP68" s="22"/>
      <c r="AQ68" s="22"/>
      <c r="AR68" s="22"/>
      <c r="AS68" s="22"/>
      <c r="AT68" s="22"/>
      <c r="AU68" s="47" t="s">
        <v>111</v>
      </c>
      <c r="AV68" s="44"/>
      <c r="AW68" s="57"/>
      <c r="AX68" s="44"/>
      <c r="AY68" s="44"/>
      <c r="AZ68" s="44"/>
      <c r="BA68" s="22"/>
      <c r="BB68" s="22"/>
      <c r="BC68" s="22"/>
    </row>
    <row r="69" spans="14:55" ht="15" customHeight="1">
      <c r="N69" s="22"/>
      <c r="O69" s="32">
        <v>26</v>
      </c>
      <c r="P69" s="33" t="s">
        <v>142</v>
      </c>
      <c r="Q69" s="33" t="s">
        <v>143</v>
      </c>
      <c r="R69" s="32" t="s">
        <v>23</v>
      </c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30" t="e">
        <f>HLOOKUP($AN$43,$AQ$42:$AU$104,27,FALSE)</f>
        <v>#N/A</v>
      </c>
      <c r="AP69" s="22"/>
      <c r="AQ69" s="22"/>
      <c r="AR69" s="22"/>
      <c r="AS69" s="22"/>
      <c r="AT69" s="22"/>
      <c r="AU69" s="58"/>
      <c r="AV69" s="44"/>
      <c r="AW69" s="57"/>
      <c r="AX69" s="44"/>
      <c r="AY69" s="44"/>
      <c r="AZ69" s="44"/>
      <c r="BA69" s="22"/>
      <c r="BB69" s="22"/>
      <c r="BC69" s="22"/>
    </row>
    <row r="70" spans="14:55" ht="15" customHeight="1">
      <c r="N70" s="22"/>
      <c r="O70" s="32">
        <v>27</v>
      </c>
      <c r="P70" s="33" t="s">
        <v>144</v>
      </c>
      <c r="Q70" s="33" t="s">
        <v>145</v>
      </c>
      <c r="R70" s="32" t="s">
        <v>23</v>
      </c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30" t="e">
        <f>HLOOKUP($AN$43,$AQ$42:$AU$104,28,FALSE)</f>
        <v>#N/A</v>
      </c>
      <c r="AP70" s="22"/>
      <c r="AQ70" s="22"/>
      <c r="AR70" s="22"/>
      <c r="AS70" s="22"/>
      <c r="AT70" s="22"/>
      <c r="AU70" s="58"/>
      <c r="AV70" s="44"/>
      <c r="AW70" s="56"/>
      <c r="AX70" s="44"/>
      <c r="AY70" s="44"/>
      <c r="AZ70" s="44"/>
      <c r="BA70" s="22"/>
      <c r="BB70" s="22"/>
      <c r="BC70" s="22"/>
    </row>
    <row r="71" spans="14:55" ht="15" customHeight="1">
      <c r="N71" s="22"/>
      <c r="O71" s="32">
        <v>28</v>
      </c>
      <c r="P71" s="33" t="s">
        <v>146</v>
      </c>
      <c r="Q71" s="33" t="s">
        <v>147</v>
      </c>
      <c r="R71" s="32" t="s">
        <v>23</v>
      </c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30" t="e">
        <f>HLOOKUP($AN$43,$AQ$42:$AU$104,29,FALSE)</f>
        <v>#N/A</v>
      </c>
      <c r="AP71" s="22"/>
      <c r="AQ71" s="22"/>
      <c r="AR71" s="22"/>
      <c r="AS71" s="22"/>
      <c r="AT71" s="22"/>
      <c r="AU71" s="58"/>
      <c r="AV71" s="44"/>
      <c r="AW71" s="56"/>
      <c r="AX71" s="44"/>
      <c r="AY71" s="44"/>
      <c r="AZ71" s="44"/>
      <c r="BA71" s="22"/>
      <c r="BB71" s="22"/>
      <c r="BC71" s="22"/>
    </row>
    <row r="72" spans="14:55" ht="15" customHeight="1">
      <c r="N72" s="22"/>
      <c r="O72" s="32">
        <v>29</v>
      </c>
      <c r="P72" s="33" t="s">
        <v>148</v>
      </c>
      <c r="Q72" s="33" t="s">
        <v>149</v>
      </c>
      <c r="R72" s="32" t="s">
        <v>23</v>
      </c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30" t="e">
        <f>HLOOKUP($AN$43,$AQ$42:$AU$104,30,FALSE)</f>
        <v>#N/A</v>
      </c>
      <c r="AP72" s="22"/>
      <c r="AQ72" s="22"/>
      <c r="AR72" s="22"/>
      <c r="AS72" s="22"/>
      <c r="AT72" s="22"/>
      <c r="AU72" s="58"/>
      <c r="AV72" s="44"/>
      <c r="AW72" s="57"/>
      <c r="AX72" s="44"/>
      <c r="AY72" s="44"/>
      <c r="AZ72" s="44"/>
      <c r="BA72" s="22"/>
      <c r="BB72" s="22"/>
      <c r="BC72" s="22"/>
    </row>
    <row r="73" spans="14:55" ht="15" customHeight="1">
      <c r="N73" s="22"/>
      <c r="O73" s="32">
        <v>30</v>
      </c>
      <c r="P73" s="33" t="s">
        <v>150</v>
      </c>
      <c r="Q73" s="33" t="s">
        <v>151</v>
      </c>
      <c r="R73" s="32" t="s">
        <v>23</v>
      </c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47"/>
      <c r="AV73" s="44"/>
      <c r="AW73" s="57"/>
      <c r="AX73" s="44"/>
      <c r="AY73" s="44"/>
      <c r="AZ73" s="44"/>
      <c r="BA73" s="22"/>
      <c r="BB73" s="22"/>
      <c r="BC73" s="22"/>
    </row>
    <row r="74" spans="14:55" ht="15" customHeight="1">
      <c r="N74" s="22"/>
      <c r="O74" s="32">
        <v>31</v>
      </c>
      <c r="P74" s="33" t="s">
        <v>152</v>
      </c>
      <c r="Q74" s="33" t="s">
        <v>153</v>
      </c>
      <c r="R74" s="32" t="s">
        <v>23</v>
      </c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44"/>
      <c r="AV74" s="44"/>
      <c r="AW74" s="56"/>
      <c r="AX74" s="44"/>
      <c r="AY74" s="44"/>
      <c r="AZ74" s="44"/>
      <c r="BA74" s="22"/>
      <c r="BB74" s="22"/>
      <c r="BC74" s="22"/>
    </row>
    <row r="75" spans="14:55" ht="15" customHeight="1">
      <c r="N75" s="22"/>
      <c r="O75" s="32">
        <v>32</v>
      </c>
      <c r="P75" s="33" t="s">
        <v>154</v>
      </c>
      <c r="Q75" s="33" t="s">
        <v>155</v>
      </c>
      <c r="R75" s="32" t="s">
        <v>23</v>
      </c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44"/>
      <c r="AV75" s="44"/>
      <c r="AW75" s="44"/>
      <c r="AX75" s="44"/>
      <c r="AY75" s="44"/>
      <c r="AZ75" s="44"/>
      <c r="BA75" s="22"/>
      <c r="BB75" s="22"/>
      <c r="BC75" s="22"/>
    </row>
    <row r="76" spans="14:55" ht="15" customHeight="1">
      <c r="N76" s="22"/>
      <c r="O76" s="32">
        <v>33</v>
      </c>
      <c r="P76" s="33" t="s">
        <v>156</v>
      </c>
      <c r="Q76" s="33" t="s">
        <v>157</v>
      </c>
      <c r="R76" s="32" t="s">
        <v>23</v>
      </c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44"/>
      <c r="AV76" s="44"/>
      <c r="AW76" s="44"/>
      <c r="AX76" s="44"/>
      <c r="AY76" s="44"/>
      <c r="AZ76" s="44"/>
      <c r="BA76" s="22"/>
      <c r="BB76" s="22"/>
      <c r="BC76" s="22"/>
    </row>
    <row r="77" spans="14:55" ht="15" customHeight="1">
      <c r="N77" s="22"/>
      <c r="O77" s="32">
        <v>34</v>
      </c>
      <c r="P77" s="33" t="s">
        <v>158</v>
      </c>
      <c r="Q77" s="33" t="s">
        <v>33</v>
      </c>
      <c r="R77" s="32" t="s">
        <v>23</v>
      </c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44"/>
      <c r="AV77" s="44"/>
      <c r="AW77" s="44"/>
      <c r="AX77" s="44"/>
      <c r="AY77" s="44"/>
      <c r="AZ77" s="44"/>
      <c r="BA77" s="22"/>
      <c r="BB77" s="22"/>
      <c r="BC77" s="22"/>
    </row>
    <row r="78" spans="14:55" ht="15" customHeight="1">
      <c r="N78" s="22"/>
      <c r="O78" s="32">
        <v>35</v>
      </c>
      <c r="P78" s="33" t="s">
        <v>159</v>
      </c>
      <c r="Q78" s="33" t="s">
        <v>73</v>
      </c>
      <c r="R78" s="32" t="s">
        <v>23</v>
      </c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44"/>
      <c r="AV78" s="44"/>
      <c r="AW78" s="44"/>
      <c r="AX78" s="44"/>
      <c r="AY78" s="44"/>
      <c r="AZ78" s="44"/>
      <c r="BA78" s="22"/>
      <c r="BB78" s="22"/>
      <c r="BC78" s="22"/>
    </row>
    <row r="79" spans="14:55" ht="15" customHeight="1">
      <c r="N79" s="22"/>
      <c r="O79" s="32">
        <v>36</v>
      </c>
      <c r="P79" s="33" t="s">
        <v>160</v>
      </c>
      <c r="Q79" s="33" t="s">
        <v>161</v>
      </c>
      <c r="R79" s="32" t="s">
        <v>23</v>
      </c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44"/>
      <c r="AV79" s="44"/>
      <c r="AW79" s="44"/>
      <c r="AX79" s="44"/>
      <c r="AY79" s="44"/>
      <c r="AZ79" s="44"/>
      <c r="BA79" s="22"/>
      <c r="BB79" s="22"/>
      <c r="BC79" s="22"/>
    </row>
    <row r="80" spans="14:55" ht="15" customHeight="1">
      <c r="N80" s="22"/>
      <c r="O80" s="32">
        <v>37</v>
      </c>
      <c r="P80" s="33" t="s">
        <v>162</v>
      </c>
      <c r="Q80" s="33" t="s">
        <v>163</v>
      </c>
      <c r="R80" s="32" t="s">
        <v>23</v>
      </c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44"/>
      <c r="AV80" s="44"/>
      <c r="AW80" s="44"/>
      <c r="AX80" s="44"/>
      <c r="AY80" s="44"/>
      <c r="AZ80" s="44"/>
      <c r="BA80" s="22"/>
      <c r="BB80" s="22"/>
      <c r="BC80" s="22"/>
    </row>
    <row r="81" spans="14:55" ht="15" customHeight="1">
      <c r="N81" s="22"/>
      <c r="O81" s="32">
        <v>38</v>
      </c>
      <c r="P81" s="33" t="s">
        <v>164</v>
      </c>
      <c r="Q81" s="33" t="s">
        <v>165</v>
      </c>
      <c r="R81" s="32" t="s">
        <v>23</v>
      </c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44"/>
      <c r="AV81" s="44"/>
      <c r="AW81" s="44"/>
      <c r="AX81" s="44"/>
      <c r="AY81" s="44"/>
      <c r="AZ81" s="44"/>
      <c r="BA81" s="22"/>
      <c r="BB81" s="22"/>
      <c r="BC81" s="22"/>
    </row>
    <row r="82" spans="14:55" ht="15" customHeight="1">
      <c r="N82" s="22"/>
      <c r="O82" s="32">
        <v>39</v>
      </c>
      <c r="P82" s="33" t="s">
        <v>166</v>
      </c>
      <c r="Q82" s="33" t="s">
        <v>167</v>
      </c>
      <c r="R82" s="32" t="s">
        <v>23</v>
      </c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44"/>
      <c r="AV82" s="44"/>
      <c r="AW82" s="44"/>
      <c r="AX82" s="44"/>
      <c r="AY82" s="44"/>
      <c r="AZ82" s="44"/>
      <c r="BA82" s="22"/>
      <c r="BB82" s="22"/>
      <c r="BC82" s="22"/>
    </row>
    <row r="83" spans="14:55" ht="15" customHeight="1">
      <c r="N83" s="22"/>
      <c r="O83" s="32">
        <v>40</v>
      </c>
      <c r="P83" s="33" t="s">
        <v>168</v>
      </c>
      <c r="Q83" s="33" t="s">
        <v>169</v>
      </c>
      <c r="R83" s="32" t="s">
        <v>23</v>
      </c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44"/>
      <c r="AV83" s="44"/>
      <c r="AW83" s="44"/>
      <c r="AX83" s="44"/>
      <c r="AY83" s="44"/>
      <c r="AZ83" s="44"/>
      <c r="BA83" s="22"/>
      <c r="BB83" s="22"/>
      <c r="BC83" s="22"/>
    </row>
    <row r="84" spans="14:55" ht="15" customHeight="1">
      <c r="N84" s="22"/>
      <c r="O84" s="32">
        <v>41</v>
      </c>
      <c r="P84" s="33" t="s">
        <v>170</v>
      </c>
      <c r="Q84" s="33" t="s">
        <v>33</v>
      </c>
      <c r="R84" s="32" t="s">
        <v>23</v>
      </c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44"/>
      <c r="AV84" s="44"/>
      <c r="AW84" s="44"/>
      <c r="AX84" s="44"/>
      <c r="AY84" s="44"/>
      <c r="AZ84" s="44"/>
      <c r="BA84" s="22"/>
      <c r="BB84" s="22"/>
      <c r="BC84" s="22"/>
    </row>
    <row r="85" spans="14:55" ht="15" customHeight="1">
      <c r="N85" s="22"/>
      <c r="O85" s="32">
        <v>42</v>
      </c>
      <c r="P85" s="33" t="s">
        <v>171</v>
      </c>
      <c r="Q85" s="33" t="s">
        <v>90</v>
      </c>
      <c r="R85" s="32" t="s">
        <v>23</v>
      </c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44"/>
      <c r="AV85" s="44"/>
      <c r="AW85" s="44"/>
      <c r="AX85" s="44"/>
      <c r="AY85" s="44"/>
      <c r="AZ85" s="44"/>
      <c r="BA85" s="22"/>
      <c r="BB85" s="22"/>
      <c r="BC85" s="22"/>
    </row>
    <row r="86" spans="14:55" ht="15" customHeight="1">
      <c r="N86" s="22"/>
      <c r="O86" s="32">
        <v>43</v>
      </c>
      <c r="P86" s="33" t="s">
        <v>172</v>
      </c>
      <c r="Q86" s="33" t="s">
        <v>85</v>
      </c>
      <c r="R86" s="32" t="s">
        <v>23</v>
      </c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44"/>
      <c r="AV86" s="44"/>
      <c r="AW86" s="44"/>
      <c r="AX86" s="44"/>
      <c r="AY86" s="44"/>
      <c r="AZ86" s="44"/>
      <c r="BA86" s="22"/>
      <c r="BB86" s="22"/>
      <c r="BC86" s="22"/>
    </row>
    <row r="87" spans="14:55" ht="15" customHeight="1">
      <c r="N87" s="22"/>
      <c r="O87" s="32">
        <v>44</v>
      </c>
      <c r="P87" s="33" t="s">
        <v>173</v>
      </c>
      <c r="Q87" s="33" t="s">
        <v>174</v>
      </c>
      <c r="R87" s="32" t="s">
        <v>23</v>
      </c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44"/>
      <c r="AV87" s="44"/>
      <c r="AW87" s="44"/>
      <c r="AX87" s="44"/>
      <c r="AY87" s="44"/>
      <c r="AZ87" s="44"/>
      <c r="BA87" s="22"/>
      <c r="BB87" s="22"/>
      <c r="BC87" s="22"/>
    </row>
    <row r="88" spans="14:55" ht="15" customHeight="1">
      <c r="N88" s="22"/>
      <c r="O88" s="32">
        <v>45</v>
      </c>
      <c r="P88" s="33" t="s">
        <v>175</v>
      </c>
      <c r="Q88" s="33" t="s">
        <v>33</v>
      </c>
      <c r="R88" s="32" t="s">
        <v>23</v>
      </c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44"/>
      <c r="AV88" s="44"/>
      <c r="AW88" s="44"/>
      <c r="AX88" s="44"/>
      <c r="AY88" s="44"/>
      <c r="AZ88" s="44"/>
      <c r="BA88" s="22"/>
      <c r="BB88" s="22"/>
      <c r="BC88" s="22"/>
    </row>
    <row r="89" spans="14:55" ht="15" customHeight="1">
      <c r="N89" s="22"/>
      <c r="O89" s="32">
        <v>46</v>
      </c>
      <c r="P89" s="33" t="s">
        <v>176</v>
      </c>
      <c r="Q89" s="33" t="s">
        <v>177</v>
      </c>
      <c r="R89" s="32" t="s">
        <v>23</v>
      </c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44"/>
      <c r="AV89" s="44"/>
      <c r="AW89" s="44"/>
      <c r="AX89" s="44"/>
      <c r="AY89" s="44"/>
      <c r="AZ89" s="44"/>
      <c r="BA89" s="22"/>
      <c r="BB89" s="22"/>
      <c r="BC89" s="22"/>
    </row>
    <row r="90" spans="14:55" ht="15" customHeight="1">
      <c r="N90" s="22"/>
      <c r="O90" s="32">
        <v>47</v>
      </c>
      <c r="P90" s="33" t="s">
        <v>178</v>
      </c>
      <c r="Q90" s="33" t="s">
        <v>179</v>
      </c>
      <c r="R90" s="32" t="s">
        <v>23</v>
      </c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44"/>
      <c r="AV90" s="44"/>
      <c r="AW90" s="44"/>
      <c r="AX90" s="44"/>
      <c r="AY90" s="44"/>
      <c r="AZ90" s="44"/>
      <c r="BA90" s="22"/>
      <c r="BB90" s="22"/>
      <c r="BC90" s="22"/>
    </row>
    <row r="91" spans="14:55" ht="15" customHeight="1">
      <c r="N91" s="22"/>
      <c r="O91" s="32">
        <v>48</v>
      </c>
      <c r="P91" s="33" t="s">
        <v>180</v>
      </c>
      <c r="Q91" s="33" t="s">
        <v>181</v>
      </c>
      <c r="R91" s="32" t="s">
        <v>23</v>
      </c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44"/>
      <c r="AV91" s="44"/>
      <c r="AW91" s="44"/>
      <c r="AX91" s="44"/>
      <c r="AY91" s="44"/>
      <c r="AZ91" s="44"/>
      <c r="BA91" s="22"/>
      <c r="BB91" s="22"/>
      <c r="BC91" s="22"/>
    </row>
    <row r="92" spans="14:55" ht="15" customHeight="1">
      <c r="N92" s="22"/>
      <c r="O92" s="32">
        <v>49</v>
      </c>
      <c r="P92" s="33" t="s">
        <v>182</v>
      </c>
      <c r="Q92" s="33" t="s">
        <v>183</v>
      </c>
      <c r="R92" s="32" t="s">
        <v>23</v>
      </c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44"/>
      <c r="AV92" s="44"/>
      <c r="AW92" s="44"/>
      <c r="AX92" s="44"/>
      <c r="AY92" s="44"/>
      <c r="AZ92" s="44"/>
      <c r="BA92" s="22"/>
      <c r="BB92" s="22"/>
      <c r="BC92" s="22"/>
    </row>
    <row r="93" spans="14:55" ht="15" customHeight="1">
      <c r="N93" s="22"/>
      <c r="O93" s="32">
        <v>50</v>
      </c>
      <c r="P93" s="33" t="s">
        <v>184</v>
      </c>
      <c r="Q93" s="33" t="s">
        <v>185</v>
      </c>
      <c r="R93" s="32" t="s">
        <v>23</v>
      </c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44"/>
      <c r="AV93" s="44"/>
      <c r="AW93" s="44"/>
      <c r="AX93" s="44"/>
      <c r="AY93" s="44"/>
      <c r="AZ93" s="44"/>
      <c r="BA93" s="22"/>
      <c r="BB93" s="22"/>
      <c r="BC93" s="22"/>
    </row>
    <row r="94" spans="14:55" ht="15" customHeight="1">
      <c r="N94" s="22"/>
      <c r="O94" s="32">
        <v>51</v>
      </c>
      <c r="P94" s="33" t="s">
        <v>186</v>
      </c>
      <c r="Q94" s="33" t="s">
        <v>187</v>
      </c>
      <c r="R94" s="32" t="s">
        <v>23</v>
      </c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44"/>
      <c r="AV94" s="44"/>
      <c r="AW94" s="44"/>
      <c r="AX94" s="44"/>
      <c r="AY94" s="44"/>
      <c r="AZ94" s="44"/>
      <c r="BA94" s="22"/>
      <c r="BB94" s="22"/>
      <c r="BC94" s="22"/>
    </row>
    <row r="95" spans="14:55" ht="15" customHeight="1">
      <c r="N95" s="22"/>
      <c r="O95" s="32">
        <v>52</v>
      </c>
      <c r="P95" s="33" t="s">
        <v>188</v>
      </c>
      <c r="Q95" s="33" t="s">
        <v>189</v>
      </c>
      <c r="R95" s="32" t="s">
        <v>23</v>
      </c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44"/>
      <c r="AV95" s="44"/>
      <c r="AW95" s="44"/>
      <c r="AX95" s="44"/>
      <c r="AY95" s="44"/>
      <c r="AZ95" s="44"/>
      <c r="BA95" s="22"/>
      <c r="BB95" s="22"/>
      <c r="BC95" s="22"/>
    </row>
    <row r="96" spans="14:55" ht="15" customHeight="1">
      <c r="N96" s="22"/>
      <c r="O96" s="32">
        <v>53</v>
      </c>
      <c r="P96" s="33" t="s">
        <v>190</v>
      </c>
      <c r="Q96" s="33" t="s">
        <v>191</v>
      </c>
      <c r="R96" s="32" t="s">
        <v>23</v>
      </c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44"/>
      <c r="AV96" s="44"/>
      <c r="AW96" s="44"/>
      <c r="AX96" s="44"/>
      <c r="AY96" s="44"/>
      <c r="AZ96" s="44"/>
      <c r="BA96" s="22"/>
      <c r="BB96" s="22"/>
      <c r="BC96" s="22"/>
    </row>
    <row r="97" spans="14:55" ht="15" customHeight="1">
      <c r="N97" s="22"/>
      <c r="O97" s="32">
        <v>54</v>
      </c>
      <c r="P97" s="33" t="s">
        <v>192</v>
      </c>
      <c r="Q97" s="33" t="s">
        <v>193</v>
      </c>
      <c r="R97" s="32" t="s">
        <v>23</v>
      </c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44"/>
      <c r="AV97" s="44"/>
      <c r="AW97" s="44"/>
      <c r="AX97" s="44"/>
      <c r="AY97" s="44"/>
      <c r="AZ97" s="44"/>
      <c r="BA97" s="22"/>
      <c r="BB97" s="22"/>
      <c r="BC97" s="22"/>
    </row>
    <row r="98" spans="14:55" ht="15" customHeight="1">
      <c r="N98" s="22"/>
      <c r="O98" s="32">
        <v>55</v>
      </c>
      <c r="P98" s="33" t="s">
        <v>194</v>
      </c>
      <c r="Q98" s="33" t="s">
        <v>195</v>
      </c>
      <c r="R98" s="32" t="s">
        <v>23</v>
      </c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44"/>
      <c r="AV98" s="44"/>
      <c r="AW98" s="44"/>
      <c r="AX98" s="44"/>
      <c r="AY98" s="44"/>
      <c r="AZ98" s="44"/>
      <c r="BA98" s="22"/>
      <c r="BB98" s="22"/>
      <c r="BC98" s="22"/>
    </row>
    <row r="99" spans="14:55" ht="15" customHeight="1">
      <c r="N99" s="22"/>
      <c r="O99" s="32">
        <v>56</v>
      </c>
      <c r="P99" s="33" t="s">
        <v>196</v>
      </c>
      <c r="Q99" s="33" t="s">
        <v>197</v>
      </c>
      <c r="R99" s="32" t="s">
        <v>23</v>
      </c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44"/>
      <c r="AV99" s="44"/>
      <c r="AW99" s="44"/>
      <c r="AX99" s="44"/>
      <c r="AY99" s="44"/>
      <c r="AZ99" s="44"/>
      <c r="BA99" s="22"/>
      <c r="BB99" s="22"/>
      <c r="BC99" s="22"/>
    </row>
    <row r="100" spans="14:55" ht="15" customHeight="1">
      <c r="N100" s="22"/>
      <c r="O100" s="32">
        <v>57</v>
      </c>
      <c r="P100" s="33" t="s">
        <v>198</v>
      </c>
      <c r="Q100" s="33" t="s">
        <v>199</v>
      </c>
      <c r="R100" s="32" t="s">
        <v>23</v>
      </c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44"/>
      <c r="AV100" s="44"/>
      <c r="AW100" s="44"/>
      <c r="AX100" s="44"/>
      <c r="AY100" s="44"/>
      <c r="AZ100" s="44"/>
      <c r="BA100" s="22"/>
      <c r="BB100" s="22"/>
      <c r="BC100" s="22"/>
    </row>
    <row r="101" spans="14:55" ht="15" customHeight="1">
      <c r="N101" s="22"/>
      <c r="O101" s="32">
        <v>58</v>
      </c>
      <c r="P101" s="33" t="s">
        <v>200</v>
      </c>
      <c r="Q101" s="33" t="s">
        <v>201</v>
      </c>
      <c r="R101" s="32" t="s">
        <v>23</v>
      </c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44"/>
      <c r="AV101" s="44"/>
      <c r="AW101" s="44"/>
      <c r="AX101" s="44"/>
      <c r="AY101" s="44"/>
      <c r="AZ101" s="44"/>
      <c r="BA101" s="22"/>
      <c r="BB101" s="22"/>
      <c r="BC101" s="22"/>
    </row>
    <row r="102" spans="14:55" ht="15" customHeight="1">
      <c r="N102" s="22"/>
      <c r="O102" s="32">
        <v>59</v>
      </c>
      <c r="P102" s="33" t="s">
        <v>202</v>
      </c>
      <c r="Q102" s="33" t="s">
        <v>203</v>
      </c>
      <c r="R102" s="32" t="s">
        <v>23</v>
      </c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44"/>
      <c r="AV102" s="44"/>
      <c r="AW102" s="44"/>
      <c r="AX102" s="44"/>
      <c r="AY102" s="44"/>
      <c r="AZ102" s="44"/>
      <c r="BA102" s="22"/>
      <c r="BB102" s="22"/>
      <c r="BC102" s="22"/>
    </row>
    <row r="103" spans="14:55" ht="15" customHeight="1">
      <c r="N103" s="22"/>
      <c r="O103" s="32">
        <v>60</v>
      </c>
      <c r="P103" s="33" t="s">
        <v>204</v>
      </c>
      <c r="Q103" s="33" t="s">
        <v>94</v>
      </c>
      <c r="R103" s="32" t="s">
        <v>23</v>
      </c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44"/>
      <c r="AV103" s="44"/>
      <c r="AW103" s="44"/>
      <c r="AX103" s="44"/>
      <c r="AY103" s="44"/>
      <c r="AZ103" s="44"/>
      <c r="BA103" s="22"/>
      <c r="BB103" s="22"/>
      <c r="BC103" s="22"/>
    </row>
    <row r="104" spans="14:55" ht="15" customHeight="1">
      <c r="N104" s="22"/>
      <c r="O104" s="32">
        <v>61</v>
      </c>
      <c r="P104" s="33" t="s">
        <v>205</v>
      </c>
      <c r="Q104" s="33" t="s">
        <v>33</v>
      </c>
      <c r="R104" s="32" t="s">
        <v>23</v>
      </c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44"/>
      <c r="AV104" s="44"/>
      <c r="AW104" s="44"/>
      <c r="AX104" s="44"/>
      <c r="AY104" s="44"/>
      <c r="AZ104" s="44"/>
      <c r="BA104" s="22"/>
      <c r="BB104" s="22"/>
      <c r="BC104" s="22"/>
    </row>
    <row r="105" spans="14:55" ht="15" customHeight="1">
      <c r="N105" s="22"/>
      <c r="O105" s="32">
        <v>62</v>
      </c>
      <c r="P105" s="33" t="s">
        <v>206</v>
      </c>
      <c r="Q105" s="33" t="s">
        <v>207</v>
      </c>
      <c r="R105" s="32" t="s">
        <v>23</v>
      </c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44"/>
      <c r="AV105" s="44"/>
      <c r="AW105" s="44"/>
      <c r="AX105" s="44"/>
      <c r="AY105" s="44"/>
      <c r="AZ105" s="44"/>
      <c r="BA105" s="22"/>
      <c r="BB105" s="22"/>
      <c r="BC105" s="22"/>
    </row>
    <row r="106" spans="14:55" ht="15" customHeight="1">
      <c r="N106" s="22"/>
      <c r="O106" s="32">
        <v>63</v>
      </c>
      <c r="P106" s="33" t="s">
        <v>208</v>
      </c>
      <c r="Q106" s="33" t="s">
        <v>195</v>
      </c>
      <c r="R106" s="32" t="s">
        <v>23</v>
      </c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44"/>
      <c r="AV106" s="44"/>
      <c r="AW106" s="44"/>
      <c r="AX106" s="44"/>
      <c r="AY106" s="44"/>
      <c r="AZ106" s="44"/>
      <c r="BA106" s="22"/>
      <c r="BB106" s="22"/>
      <c r="BC106" s="22"/>
    </row>
    <row r="107" spans="14:55" ht="15" customHeight="1">
      <c r="N107" s="22"/>
      <c r="O107" s="32">
        <v>64</v>
      </c>
      <c r="P107" s="33" t="s">
        <v>209</v>
      </c>
      <c r="Q107" s="33" t="s">
        <v>33</v>
      </c>
      <c r="R107" s="32" t="s">
        <v>23</v>
      </c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44"/>
      <c r="AV107" s="44"/>
      <c r="AW107" s="44"/>
      <c r="AX107" s="44"/>
      <c r="AY107" s="44"/>
      <c r="AZ107" s="44"/>
      <c r="BA107" s="22"/>
      <c r="BB107" s="22"/>
      <c r="BC107" s="22"/>
    </row>
    <row r="108" spans="14:55" ht="15" customHeight="1">
      <c r="N108" s="22"/>
      <c r="O108" s="32">
        <v>65</v>
      </c>
      <c r="P108" s="33" t="s">
        <v>210</v>
      </c>
      <c r="Q108" s="33" t="s">
        <v>211</v>
      </c>
      <c r="R108" s="32" t="s">
        <v>23</v>
      </c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44"/>
      <c r="AV108" s="44"/>
      <c r="AW108" s="44"/>
      <c r="AX108" s="44"/>
      <c r="AY108" s="44"/>
      <c r="AZ108" s="44"/>
      <c r="BA108" s="22"/>
      <c r="BB108" s="22"/>
      <c r="BC108" s="22"/>
    </row>
    <row r="109" spans="14:55" ht="15" customHeight="1">
      <c r="N109" s="22"/>
      <c r="O109" s="32">
        <v>66</v>
      </c>
      <c r="P109" s="33" t="s">
        <v>212</v>
      </c>
      <c r="Q109" s="33" t="s">
        <v>135</v>
      </c>
      <c r="R109" s="32" t="s">
        <v>23</v>
      </c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44"/>
      <c r="AV109" s="44"/>
      <c r="AW109" s="44"/>
      <c r="AX109" s="44"/>
      <c r="AY109" s="44"/>
      <c r="AZ109" s="44"/>
      <c r="BA109" s="22"/>
      <c r="BB109" s="22"/>
      <c r="BC109" s="22"/>
    </row>
    <row r="110" spans="14:55" ht="15" customHeight="1">
      <c r="N110" s="22"/>
      <c r="O110" s="32">
        <v>67</v>
      </c>
      <c r="P110" s="33" t="s">
        <v>213</v>
      </c>
      <c r="Q110" s="33" t="s">
        <v>214</v>
      </c>
      <c r="R110" s="32" t="s">
        <v>23</v>
      </c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44"/>
      <c r="AV110" s="44"/>
      <c r="AW110" s="44"/>
      <c r="AX110" s="44"/>
      <c r="AY110" s="44"/>
      <c r="AZ110" s="44"/>
      <c r="BA110" s="22"/>
      <c r="BB110" s="22"/>
      <c r="BC110" s="22"/>
    </row>
    <row r="111" spans="14:55" ht="15" customHeight="1">
      <c r="N111" s="22"/>
      <c r="O111" s="32">
        <v>68</v>
      </c>
      <c r="P111" s="33" t="s">
        <v>215</v>
      </c>
      <c r="Q111" s="33" t="s">
        <v>216</v>
      </c>
      <c r="R111" s="32" t="s">
        <v>23</v>
      </c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44"/>
      <c r="AV111" s="44"/>
      <c r="AW111" s="44"/>
      <c r="AX111" s="44"/>
      <c r="AY111" s="44"/>
      <c r="AZ111" s="44"/>
      <c r="BA111" s="22"/>
      <c r="BB111" s="22"/>
      <c r="BC111" s="22"/>
    </row>
    <row r="112" spans="14:55" ht="15" customHeight="1">
      <c r="N112" s="22"/>
      <c r="O112" s="32">
        <v>69</v>
      </c>
      <c r="P112" s="33" t="s">
        <v>217</v>
      </c>
      <c r="Q112" s="33" t="s">
        <v>218</v>
      </c>
      <c r="R112" s="32" t="s">
        <v>23</v>
      </c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44"/>
      <c r="AV112" s="44"/>
      <c r="AW112" s="44"/>
      <c r="AX112" s="44"/>
      <c r="AY112" s="44"/>
      <c r="AZ112" s="44"/>
      <c r="BA112" s="22"/>
      <c r="BB112" s="22"/>
      <c r="BC112" s="22"/>
    </row>
    <row r="113" spans="14:55" ht="15" customHeight="1">
      <c r="N113" s="22"/>
      <c r="O113" s="32">
        <v>70</v>
      </c>
      <c r="P113" s="33" t="s">
        <v>219</v>
      </c>
      <c r="Q113" s="33" t="s">
        <v>133</v>
      </c>
      <c r="R113" s="32" t="s">
        <v>23</v>
      </c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44"/>
      <c r="AV113" s="44"/>
      <c r="AW113" s="44"/>
      <c r="AX113" s="44"/>
      <c r="AY113" s="44"/>
      <c r="AZ113" s="44"/>
      <c r="BA113" s="22"/>
      <c r="BB113" s="22"/>
      <c r="BC113" s="22"/>
    </row>
    <row r="114" spans="14:55" ht="15" customHeight="1">
      <c r="N114" s="22"/>
      <c r="O114" s="32">
        <v>71</v>
      </c>
      <c r="P114" s="33" t="s">
        <v>220</v>
      </c>
      <c r="Q114" s="33" t="s">
        <v>221</v>
      </c>
      <c r="R114" s="32" t="s">
        <v>23</v>
      </c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44"/>
      <c r="AV114" s="44"/>
      <c r="AW114" s="44"/>
      <c r="AX114" s="44"/>
      <c r="AY114" s="44"/>
      <c r="AZ114" s="44"/>
      <c r="BA114" s="22"/>
      <c r="BB114" s="22"/>
      <c r="BC114" s="22"/>
    </row>
    <row r="115" spans="14:55" ht="15" customHeight="1">
      <c r="N115" s="22"/>
      <c r="O115" s="32">
        <v>72</v>
      </c>
      <c r="P115" s="33" t="s">
        <v>222</v>
      </c>
      <c r="Q115" s="33" t="s">
        <v>223</v>
      </c>
      <c r="R115" s="32" t="s">
        <v>23</v>
      </c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44"/>
      <c r="AV115" s="44"/>
      <c r="AW115" s="44"/>
      <c r="AX115" s="44"/>
      <c r="AY115" s="44"/>
      <c r="AZ115" s="44"/>
      <c r="BA115" s="22"/>
      <c r="BB115" s="22"/>
      <c r="BC115" s="22"/>
    </row>
    <row r="116" spans="14:55" ht="15" customHeight="1">
      <c r="N116" s="22"/>
      <c r="O116" s="32">
        <v>73</v>
      </c>
      <c r="P116" s="33" t="s">
        <v>224</v>
      </c>
      <c r="Q116" s="33" t="s">
        <v>225</v>
      </c>
      <c r="R116" s="32" t="s">
        <v>23</v>
      </c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44"/>
      <c r="AV116" s="44"/>
      <c r="AW116" s="44"/>
      <c r="AX116" s="44"/>
      <c r="AY116" s="44"/>
      <c r="AZ116" s="44"/>
      <c r="BA116" s="22"/>
      <c r="BB116" s="22"/>
      <c r="BC116" s="22"/>
    </row>
    <row r="117" spans="14:55" ht="15" customHeight="1">
      <c r="N117" s="22"/>
      <c r="O117" s="32">
        <v>74</v>
      </c>
      <c r="P117" s="33" t="s">
        <v>226</v>
      </c>
      <c r="Q117" s="33" t="s">
        <v>227</v>
      </c>
      <c r="R117" s="32" t="s">
        <v>23</v>
      </c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44"/>
      <c r="AV117" s="44"/>
      <c r="AW117" s="44"/>
      <c r="AX117" s="44"/>
      <c r="AY117" s="44"/>
      <c r="AZ117" s="44"/>
      <c r="BA117" s="22"/>
      <c r="BB117" s="22"/>
      <c r="BC117" s="22"/>
    </row>
    <row r="118" spans="14:55" ht="15" customHeight="1">
      <c r="N118" s="22"/>
      <c r="O118" s="32">
        <v>75</v>
      </c>
      <c r="P118" s="33" t="s">
        <v>228</v>
      </c>
      <c r="Q118" s="33" t="s">
        <v>229</v>
      </c>
      <c r="R118" s="32" t="s">
        <v>23</v>
      </c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44"/>
      <c r="AV118" s="44"/>
      <c r="AW118" s="44"/>
      <c r="AX118" s="44"/>
      <c r="AY118" s="44"/>
      <c r="AZ118" s="44"/>
      <c r="BA118" s="22"/>
      <c r="BB118" s="22"/>
      <c r="BC118" s="22"/>
    </row>
    <row r="119" spans="14:55" ht="15" customHeight="1">
      <c r="N119" s="22"/>
      <c r="O119" s="32">
        <v>76</v>
      </c>
      <c r="P119" s="33" t="s">
        <v>230</v>
      </c>
      <c r="Q119" s="33" t="s">
        <v>33</v>
      </c>
      <c r="R119" s="32" t="s">
        <v>23</v>
      </c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44"/>
      <c r="AV119" s="44"/>
      <c r="AW119" s="44"/>
      <c r="AX119" s="44"/>
      <c r="AY119" s="44"/>
      <c r="AZ119" s="44"/>
      <c r="BA119" s="22"/>
      <c r="BB119" s="22"/>
      <c r="BC119" s="22"/>
    </row>
    <row r="120" spans="14:55" ht="15" customHeight="1">
      <c r="N120" s="22"/>
      <c r="O120" s="32">
        <v>77</v>
      </c>
      <c r="P120" s="33" t="s">
        <v>231</v>
      </c>
      <c r="Q120" s="33" t="s">
        <v>232</v>
      </c>
      <c r="R120" s="32" t="s">
        <v>23</v>
      </c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44"/>
      <c r="AV120" s="44"/>
      <c r="AW120" s="44"/>
      <c r="AX120" s="44"/>
      <c r="AY120" s="44"/>
      <c r="AZ120" s="44"/>
      <c r="BA120" s="22"/>
      <c r="BB120" s="22"/>
      <c r="BC120" s="22"/>
    </row>
    <row r="121" spans="14:55" ht="15" customHeight="1">
      <c r="N121" s="22"/>
      <c r="O121" s="32">
        <v>78</v>
      </c>
      <c r="P121" s="33" t="s">
        <v>233</v>
      </c>
      <c r="Q121" s="33" t="s">
        <v>177</v>
      </c>
      <c r="R121" s="32" t="s">
        <v>23</v>
      </c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44"/>
      <c r="AV121" s="44"/>
      <c r="AW121" s="44"/>
      <c r="AX121" s="44"/>
      <c r="AY121" s="44"/>
      <c r="AZ121" s="44"/>
      <c r="BA121" s="22"/>
      <c r="BB121" s="22"/>
      <c r="BC121" s="22"/>
    </row>
    <row r="122" spans="14:55" ht="15" customHeight="1">
      <c r="N122" s="22"/>
      <c r="O122" s="32">
        <v>79</v>
      </c>
      <c r="P122" s="33" t="s">
        <v>234</v>
      </c>
      <c r="Q122" s="33" t="s">
        <v>235</v>
      </c>
      <c r="R122" s="32" t="s">
        <v>23</v>
      </c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44"/>
      <c r="AV122" s="44"/>
      <c r="AW122" s="44"/>
      <c r="AX122" s="44"/>
      <c r="AY122" s="44"/>
      <c r="AZ122" s="44"/>
      <c r="BA122" s="22"/>
      <c r="BB122" s="22"/>
      <c r="BC122" s="22"/>
    </row>
    <row r="123" spans="14:55" ht="15" customHeight="1">
      <c r="N123" s="22"/>
      <c r="O123" s="32">
        <v>80</v>
      </c>
      <c r="P123" s="33" t="s">
        <v>236</v>
      </c>
      <c r="Q123" s="33" t="s">
        <v>237</v>
      </c>
      <c r="R123" s="32" t="s">
        <v>23</v>
      </c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44"/>
      <c r="AV123" s="44"/>
      <c r="AW123" s="44"/>
      <c r="AX123" s="44"/>
      <c r="AY123" s="44"/>
      <c r="AZ123" s="44"/>
      <c r="BA123" s="22"/>
      <c r="BB123" s="22"/>
      <c r="BC123" s="22"/>
    </row>
    <row r="124" spans="14:55" ht="15" customHeight="1">
      <c r="N124" s="22"/>
      <c r="O124" s="32">
        <v>81</v>
      </c>
      <c r="P124" s="33" t="s">
        <v>238</v>
      </c>
      <c r="Q124" s="33" t="s">
        <v>239</v>
      </c>
      <c r="R124" s="32" t="s">
        <v>23</v>
      </c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44"/>
      <c r="AV124" s="44"/>
      <c r="AW124" s="44"/>
      <c r="AX124" s="44"/>
      <c r="AY124" s="44"/>
      <c r="AZ124" s="44"/>
      <c r="BA124" s="22"/>
      <c r="BB124" s="22"/>
      <c r="BC124" s="22"/>
    </row>
    <row r="125" spans="14:55" ht="15" customHeight="1">
      <c r="N125" s="22"/>
      <c r="O125" s="32">
        <v>82</v>
      </c>
      <c r="P125" s="33" t="s">
        <v>240</v>
      </c>
      <c r="Q125" s="33" t="s">
        <v>241</v>
      </c>
      <c r="R125" s="32" t="s">
        <v>23</v>
      </c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44"/>
      <c r="AV125" s="44"/>
      <c r="AW125" s="44"/>
      <c r="AX125" s="44"/>
      <c r="AY125" s="44"/>
      <c r="AZ125" s="44"/>
      <c r="BA125" s="22"/>
      <c r="BB125" s="22"/>
      <c r="BC125" s="22"/>
    </row>
    <row r="126" spans="14:55" ht="15" customHeight="1">
      <c r="N126" s="22"/>
      <c r="O126" s="32">
        <v>83</v>
      </c>
      <c r="P126" s="33" t="s">
        <v>242</v>
      </c>
      <c r="Q126" s="33" t="s">
        <v>243</v>
      </c>
      <c r="R126" s="32" t="s">
        <v>23</v>
      </c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44"/>
      <c r="AV126" s="44"/>
      <c r="AW126" s="44"/>
      <c r="AX126" s="44"/>
      <c r="AY126" s="44"/>
      <c r="AZ126" s="44"/>
      <c r="BA126" s="22"/>
      <c r="BB126" s="22"/>
      <c r="BC126" s="22"/>
    </row>
    <row r="127" spans="14:55" ht="15" customHeight="1">
      <c r="N127" s="22"/>
      <c r="O127" s="32">
        <v>84</v>
      </c>
      <c r="P127" s="33" t="s">
        <v>244</v>
      </c>
      <c r="Q127" s="33" t="s">
        <v>245</v>
      </c>
      <c r="R127" s="32" t="s">
        <v>23</v>
      </c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44"/>
      <c r="AV127" s="44"/>
      <c r="AW127" s="44"/>
      <c r="AX127" s="44"/>
      <c r="AY127" s="44"/>
      <c r="AZ127" s="44"/>
      <c r="BA127" s="22"/>
      <c r="BB127" s="22"/>
      <c r="BC127" s="22"/>
    </row>
    <row r="128" spans="14:55" ht="15" customHeight="1">
      <c r="N128" s="22"/>
      <c r="O128" s="32">
        <v>85</v>
      </c>
      <c r="P128" s="33" t="s">
        <v>246</v>
      </c>
      <c r="Q128" s="33" t="s">
        <v>33</v>
      </c>
      <c r="R128" s="32" t="s">
        <v>23</v>
      </c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44"/>
      <c r="AV128" s="44"/>
      <c r="AW128" s="44"/>
      <c r="AX128" s="44"/>
      <c r="AY128" s="44"/>
      <c r="AZ128" s="44"/>
      <c r="BA128" s="22"/>
      <c r="BB128" s="22"/>
      <c r="BC128" s="22"/>
    </row>
    <row r="129" spans="14:55" ht="15" customHeight="1">
      <c r="N129" s="22"/>
      <c r="O129" s="32">
        <v>86</v>
      </c>
      <c r="P129" s="33" t="s">
        <v>247</v>
      </c>
      <c r="Q129" s="33" t="s">
        <v>248</v>
      </c>
      <c r="R129" s="32" t="s">
        <v>23</v>
      </c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44"/>
      <c r="AV129" s="44"/>
      <c r="AW129" s="44"/>
      <c r="AX129" s="44"/>
      <c r="AY129" s="44"/>
      <c r="AZ129" s="44"/>
      <c r="BA129" s="22"/>
      <c r="BB129" s="22"/>
      <c r="BC129" s="22"/>
    </row>
    <row r="130" spans="14:55" ht="15" customHeight="1">
      <c r="N130" s="22"/>
      <c r="O130" s="32">
        <v>87</v>
      </c>
      <c r="P130" s="33" t="s">
        <v>249</v>
      </c>
      <c r="Q130" s="33" t="s">
        <v>250</v>
      </c>
      <c r="R130" s="32" t="s">
        <v>23</v>
      </c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44"/>
      <c r="AV130" s="44"/>
      <c r="AW130" s="44"/>
      <c r="AX130" s="44"/>
      <c r="AY130" s="44"/>
      <c r="AZ130" s="44"/>
      <c r="BA130" s="22"/>
      <c r="BB130" s="22"/>
      <c r="BC130" s="22"/>
    </row>
    <row r="131" spans="14:55" ht="15" customHeight="1">
      <c r="N131" s="22"/>
      <c r="O131" s="32">
        <v>88</v>
      </c>
      <c r="P131" s="33" t="s">
        <v>251</v>
      </c>
      <c r="Q131" s="33" t="s">
        <v>252</v>
      </c>
      <c r="R131" s="32" t="s">
        <v>23</v>
      </c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44"/>
      <c r="AV131" s="44"/>
      <c r="AW131" s="44"/>
      <c r="AX131" s="44"/>
      <c r="AY131" s="44"/>
      <c r="AZ131" s="44"/>
      <c r="BA131" s="22"/>
      <c r="BB131" s="22"/>
      <c r="BC131" s="22"/>
    </row>
    <row r="132" spans="14:55" ht="15" customHeight="1">
      <c r="N132" s="22"/>
      <c r="O132" s="32">
        <v>89</v>
      </c>
      <c r="P132" s="33" t="s">
        <v>253</v>
      </c>
      <c r="Q132" s="33" t="s">
        <v>254</v>
      </c>
      <c r="R132" s="32" t="s">
        <v>23</v>
      </c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44"/>
      <c r="AV132" s="44"/>
      <c r="AW132" s="44"/>
      <c r="AX132" s="44"/>
      <c r="AY132" s="44"/>
      <c r="AZ132" s="44"/>
      <c r="BA132" s="22"/>
      <c r="BB132" s="22"/>
      <c r="BC132" s="22"/>
    </row>
    <row r="133" spans="14:55" ht="15" customHeight="1">
      <c r="N133" s="22"/>
      <c r="O133" s="32">
        <v>90</v>
      </c>
      <c r="P133" s="33" t="s">
        <v>255</v>
      </c>
      <c r="Q133" s="33" t="s">
        <v>133</v>
      </c>
      <c r="R133" s="32" t="s">
        <v>23</v>
      </c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44"/>
      <c r="AV133" s="44"/>
      <c r="AW133" s="44"/>
      <c r="AX133" s="44"/>
      <c r="AY133" s="44"/>
      <c r="AZ133" s="44"/>
      <c r="BA133" s="22"/>
      <c r="BB133" s="22"/>
      <c r="BC133" s="22"/>
    </row>
    <row r="134" spans="14:55" ht="15" customHeight="1">
      <c r="N134" s="22"/>
      <c r="O134" s="32">
        <v>91</v>
      </c>
      <c r="P134" s="33" t="s">
        <v>256</v>
      </c>
      <c r="Q134" s="33" t="s">
        <v>257</v>
      </c>
      <c r="R134" s="32" t="s">
        <v>23</v>
      </c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44"/>
      <c r="AV134" s="44"/>
      <c r="AW134" s="44"/>
      <c r="AX134" s="44"/>
      <c r="AY134" s="44"/>
      <c r="AZ134" s="44"/>
      <c r="BA134" s="22"/>
      <c r="BB134" s="22"/>
      <c r="BC134" s="22"/>
    </row>
    <row r="135" spans="14:55" ht="15" customHeight="1">
      <c r="N135" s="22"/>
      <c r="O135" s="32">
        <v>92</v>
      </c>
      <c r="P135" s="33" t="s">
        <v>258</v>
      </c>
      <c r="Q135" s="33" t="s">
        <v>259</v>
      </c>
      <c r="R135" s="32" t="s">
        <v>23</v>
      </c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44"/>
      <c r="AV135" s="44"/>
      <c r="AW135" s="44"/>
      <c r="AX135" s="44"/>
      <c r="AY135" s="44"/>
      <c r="AZ135" s="44"/>
      <c r="BA135" s="22"/>
      <c r="BB135" s="22"/>
      <c r="BC135" s="22"/>
    </row>
    <row r="136" spans="14:55" ht="15" customHeight="1">
      <c r="N136" s="22"/>
      <c r="O136" s="32">
        <v>93</v>
      </c>
      <c r="P136" s="33" t="s">
        <v>260</v>
      </c>
      <c r="Q136" s="33" t="s">
        <v>252</v>
      </c>
      <c r="R136" s="32" t="s">
        <v>23</v>
      </c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44"/>
      <c r="AV136" s="44"/>
      <c r="AW136" s="44"/>
      <c r="AX136" s="44"/>
      <c r="AY136" s="44"/>
      <c r="AZ136" s="44"/>
      <c r="BA136" s="22"/>
      <c r="BB136" s="22"/>
      <c r="BC136" s="22"/>
    </row>
    <row r="137" spans="14:55" ht="15" customHeight="1">
      <c r="N137" s="22"/>
      <c r="O137" s="32">
        <v>94</v>
      </c>
      <c r="P137" s="33" t="s">
        <v>261</v>
      </c>
      <c r="Q137" s="33" t="s">
        <v>262</v>
      </c>
      <c r="R137" s="32" t="s">
        <v>23</v>
      </c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44"/>
      <c r="AV137" s="44"/>
      <c r="AW137" s="44"/>
      <c r="AX137" s="44"/>
      <c r="AY137" s="44"/>
      <c r="AZ137" s="44"/>
      <c r="BA137" s="22"/>
      <c r="BB137" s="22"/>
      <c r="BC137" s="22"/>
    </row>
    <row r="138" spans="14:55" ht="15" customHeight="1">
      <c r="N138" s="22"/>
      <c r="O138" s="32">
        <v>95</v>
      </c>
      <c r="P138" s="33" t="s">
        <v>263</v>
      </c>
      <c r="Q138" s="33" t="s">
        <v>264</v>
      </c>
      <c r="R138" s="32" t="s">
        <v>23</v>
      </c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44"/>
      <c r="AV138" s="44"/>
      <c r="AW138" s="44"/>
      <c r="AX138" s="44"/>
      <c r="AY138" s="44"/>
      <c r="AZ138" s="44"/>
      <c r="BA138" s="22"/>
      <c r="BB138" s="22"/>
      <c r="BC138" s="22"/>
    </row>
    <row r="139" spans="14:55" ht="15" customHeight="1">
      <c r="N139" s="22"/>
      <c r="O139" s="32">
        <v>96</v>
      </c>
      <c r="P139" s="33" t="s">
        <v>265</v>
      </c>
      <c r="Q139" s="33" t="s">
        <v>266</v>
      </c>
      <c r="R139" s="32" t="s">
        <v>23</v>
      </c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44"/>
      <c r="AV139" s="44"/>
      <c r="AW139" s="44"/>
      <c r="AX139" s="44"/>
      <c r="AY139" s="44"/>
      <c r="AZ139" s="44"/>
      <c r="BA139" s="22"/>
      <c r="BB139" s="22"/>
      <c r="BC139" s="22"/>
    </row>
    <row r="140" spans="14:55" ht="15" customHeight="1">
      <c r="N140" s="22"/>
      <c r="O140" s="32">
        <v>97</v>
      </c>
      <c r="P140" s="33" t="s">
        <v>267</v>
      </c>
      <c r="Q140" s="33" t="s">
        <v>268</v>
      </c>
      <c r="R140" s="32" t="s">
        <v>23</v>
      </c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44"/>
      <c r="AV140" s="44"/>
      <c r="AW140" s="44"/>
      <c r="AX140" s="44"/>
      <c r="AY140" s="44"/>
      <c r="AZ140" s="44"/>
      <c r="BA140" s="22"/>
      <c r="BB140" s="22"/>
      <c r="BC140" s="22"/>
    </row>
    <row r="141" spans="14:55" ht="15" customHeight="1">
      <c r="N141" s="22"/>
      <c r="O141" s="32">
        <v>98</v>
      </c>
      <c r="P141" s="33" t="s">
        <v>269</v>
      </c>
      <c r="Q141" s="33" t="s">
        <v>270</v>
      </c>
      <c r="R141" s="32" t="s">
        <v>23</v>
      </c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44"/>
      <c r="AV141" s="44"/>
      <c r="AW141" s="44"/>
      <c r="AX141" s="44"/>
      <c r="AY141" s="44"/>
      <c r="AZ141" s="44"/>
      <c r="BA141" s="22"/>
      <c r="BB141" s="22"/>
      <c r="BC141" s="22"/>
    </row>
    <row r="142" spans="14:55" ht="15" customHeight="1">
      <c r="N142" s="22"/>
      <c r="O142" s="32">
        <v>99</v>
      </c>
      <c r="P142" s="33" t="s">
        <v>271</v>
      </c>
      <c r="Q142" s="33" t="s">
        <v>272</v>
      </c>
      <c r="R142" s="32" t="s">
        <v>23</v>
      </c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44"/>
      <c r="AV142" s="44"/>
      <c r="AW142" s="44"/>
      <c r="AX142" s="44"/>
      <c r="AY142" s="44"/>
      <c r="AZ142" s="44"/>
      <c r="BA142" s="22"/>
      <c r="BB142" s="22"/>
      <c r="BC142" s="22"/>
    </row>
    <row r="143" spans="14:55" ht="15" customHeight="1">
      <c r="N143" s="22"/>
      <c r="O143" s="32">
        <v>100</v>
      </c>
      <c r="P143" s="33" t="s">
        <v>273</v>
      </c>
      <c r="Q143" s="33" t="s">
        <v>274</v>
      </c>
      <c r="R143" s="32" t="s">
        <v>23</v>
      </c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44"/>
      <c r="AV143" s="44"/>
      <c r="AW143" s="44"/>
      <c r="AX143" s="44"/>
      <c r="AY143" s="44"/>
      <c r="AZ143" s="44"/>
      <c r="BA143" s="22"/>
      <c r="BB143" s="22"/>
      <c r="BC143" s="22"/>
    </row>
    <row r="144" spans="14:55" ht="15" customHeight="1">
      <c r="N144" s="22"/>
      <c r="O144" s="32">
        <v>101</v>
      </c>
      <c r="P144" s="33" t="s">
        <v>275</v>
      </c>
      <c r="Q144" s="33" t="s">
        <v>276</v>
      </c>
      <c r="R144" s="32" t="s">
        <v>23</v>
      </c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44"/>
      <c r="AV144" s="44"/>
      <c r="AW144" s="44"/>
      <c r="AX144" s="44"/>
      <c r="AY144" s="44"/>
      <c r="AZ144" s="44"/>
      <c r="BA144" s="22"/>
      <c r="BB144" s="22"/>
      <c r="BC144" s="22"/>
    </row>
    <row r="145" spans="14:55" ht="15" customHeight="1">
      <c r="N145" s="22"/>
      <c r="O145" s="32">
        <v>102</v>
      </c>
      <c r="P145" s="33" t="s">
        <v>277</v>
      </c>
      <c r="Q145" s="33" t="s">
        <v>278</v>
      </c>
      <c r="R145" s="32" t="s">
        <v>23</v>
      </c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44"/>
      <c r="AV145" s="44"/>
      <c r="AW145" s="44"/>
      <c r="AX145" s="44"/>
      <c r="AY145" s="44"/>
      <c r="AZ145" s="44"/>
      <c r="BA145" s="22"/>
      <c r="BB145" s="22"/>
      <c r="BC145" s="22"/>
    </row>
    <row r="146" spans="14:55" ht="15" customHeight="1">
      <c r="N146" s="22"/>
      <c r="O146" s="32">
        <v>103</v>
      </c>
      <c r="P146" s="33" t="s">
        <v>279</v>
      </c>
      <c r="Q146" s="33" t="s">
        <v>280</v>
      </c>
      <c r="R146" s="32" t="s">
        <v>23</v>
      </c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44"/>
      <c r="AV146" s="44"/>
      <c r="AW146" s="44"/>
      <c r="AX146" s="44"/>
      <c r="AY146" s="44"/>
      <c r="AZ146" s="44"/>
      <c r="BA146" s="22"/>
      <c r="BB146" s="22"/>
      <c r="BC146" s="22"/>
    </row>
    <row r="147" spans="14:55" ht="15" customHeight="1">
      <c r="N147" s="22"/>
      <c r="O147" s="32">
        <v>104</v>
      </c>
      <c r="P147" s="33" t="s">
        <v>281</v>
      </c>
      <c r="Q147" s="33" t="s">
        <v>282</v>
      </c>
      <c r="R147" s="32" t="s">
        <v>23</v>
      </c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44"/>
      <c r="AV147" s="44"/>
      <c r="AW147" s="44"/>
      <c r="AX147" s="44"/>
      <c r="AY147" s="44"/>
      <c r="AZ147" s="44"/>
      <c r="BA147" s="22"/>
      <c r="BB147" s="22"/>
      <c r="BC147" s="22"/>
    </row>
    <row r="148" spans="14:55" ht="15" customHeight="1">
      <c r="N148" s="22"/>
      <c r="O148" s="32">
        <v>105</v>
      </c>
      <c r="P148" s="33" t="s">
        <v>283</v>
      </c>
      <c r="Q148" s="33" t="s">
        <v>284</v>
      </c>
      <c r="R148" s="32" t="s">
        <v>24</v>
      </c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44"/>
      <c r="AV148" s="44"/>
      <c r="AW148" s="44"/>
      <c r="AX148" s="44"/>
      <c r="AY148" s="44"/>
      <c r="AZ148" s="44"/>
      <c r="BA148" s="22"/>
      <c r="BB148" s="22"/>
      <c r="BC148" s="22"/>
    </row>
    <row r="149" spans="14:55" ht="15" customHeight="1">
      <c r="N149" s="22"/>
      <c r="O149" s="32">
        <v>106</v>
      </c>
      <c r="P149" s="33" t="s">
        <v>285</v>
      </c>
      <c r="Q149" s="33" t="s">
        <v>143</v>
      </c>
      <c r="R149" s="32" t="s">
        <v>24</v>
      </c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44"/>
      <c r="AV149" s="44"/>
      <c r="AW149" s="44"/>
      <c r="AX149" s="44"/>
      <c r="AY149" s="44"/>
      <c r="AZ149" s="44"/>
      <c r="BA149" s="22"/>
      <c r="BB149" s="22"/>
      <c r="BC149" s="22"/>
    </row>
    <row r="150" spans="14:55" ht="15" customHeight="1">
      <c r="N150" s="22"/>
      <c r="O150" s="32">
        <v>107</v>
      </c>
      <c r="P150" s="33" t="s">
        <v>286</v>
      </c>
      <c r="Q150" s="33" t="s">
        <v>287</v>
      </c>
      <c r="R150" s="32" t="s">
        <v>23</v>
      </c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44"/>
      <c r="AV150" s="44"/>
      <c r="AW150" s="44"/>
      <c r="AX150" s="44"/>
      <c r="AY150" s="44"/>
      <c r="AZ150" s="44"/>
      <c r="BA150" s="22"/>
      <c r="BB150" s="22"/>
      <c r="BC150" s="22"/>
    </row>
    <row r="151" spans="14:55" ht="15" customHeight="1">
      <c r="N151" s="22"/>
      <c r="O151" s="32">
        <v>108</v>
      </c>
      <c r="P151" s="33" t="s">
        <v>288</v>
      </c>
      <c r="Q151" s="33" t="s">
        <v>289</v>
      </c>
      <c r="R151" s="32" t="s">
        <v>23</v>
      </c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44"/>
      <c r="AV151" s="44"/>
      <c r="AW151" s="44"/>
      <c r="AX151" s="44"/>
      <c r="AY151" s="44"/>
      <c r="AZ151" s="44"/>
      <c r="BA151" s="22"/>
      <c r="BB151" s="22"/>
      <c r="BC151" s="22"/>
    </row>
    <row r="152" spans="14:55" ht="15" customHeight="1">
      <c r="N152" s="22"/>
      <c r="O152" s="32">
        <v>109</v>
      </c>
      <c r="P152" s="33" t="s">
        <v>290</v>
      </c>
      <c r="Q152" s="33" t="s">
        <v>177</v>
      </c>
      <c r="R152" s="32" t="s">
        <v>24</v>
      </c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44"/>
      <c r="AV152" s="44"/>
      <c r="AW152" s="44"/>
      <c r="AX152" s="44"/>
      <c r="AY152" s="44"/>
      <c r="AZ152" s="44"/>
      <c r="BA152" s="22"/>
      <c r="BB152" s="22"/>
      <c r="BC152" s="22"/>
    </row>
    <row r="153" spans="14:55" ht="15" customHeight="1">
      <c r="N153" s="22"/>
      <c r="O153" s="32">
        <v>110</v>
      </c>
      <c r="P153" s="33" t="s">
        <v>291</v>
      </c>
      <c r="Q153" s="33" t="s">
        <v>292</v>
      </c>
      <c r="R153" s="32" t="s">
        <v>23</v>
      </c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44"/>
      <c r="AV153" s="44"/>
      <c r="AW153" s="44"/>
      <c r="AX153" s="44"/>
      <c r="AY153" s="44"/>
      <c r="AZ153" s="44"/>
      <c r="BA153" s="22"/>
      <c r="BB153" s="22"/>
      <c r="BC153" s="22"/>
    </row>
    <row r="154" spans="14:55" ht="15" customHeight="1">
      <c r="N154" s="22"/>
      <c r="O154" s="32">
        <v>111</v>
      </c>
      <c r="P154" s="33" t="s">
        <v>293</v>
      </c>
      <c r="Q154" s="33" t="s">
        <v>33</v>
      </c>
      <c r="R154" s="32" t="s">
        <v>24</v>
      </c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44"/>
      <c r="AV154" s="44"/>
      <c r="AW154" s="44"/>
      <c r="AX154" s="44"/>
      <c r="AY154" s="44"/>
      <c r="AZ154" s="44"/>
      <c r="BA154" s="22"/>
      <c r="BB154" s="22"/>
      <c r="BC154" s="22"/>
    </row>
    <row r="155" spans="14:55" ht="15" customHeight="1">
      <c r="N155" s="22"/>
      <c r="O155" s="32">
        <v>112</v>
      </c>
      <c r="P155" s="33" t="s">
        <v>294</v>
      </c>
      <c r="Q155" s="33" t="s">
        <v>187</v>
      </c>
      <c r="R155" s="32" t="s">
        <v>24</v>
      </c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44"/>
      <c r="AV155" s="44"/>
      <c r="AW155" s="44"/>
      <c r="AX155" s="44"/>
      <c r="AY155" s="44"/>
      <c r="AZ155" s="44"/>
      <c r="BA155" s="22"/>
      <c r="BB155" s="22"/>
      <c r="BC155" s="22"/>
    </row>
    <row r="156" spans="14:55" ht="15" customHeight="1">
      <c r="N156" s="22"/>
      <c r="O156" s="32">
        <v>113</v>
      </c>
      <c r="P156" s="33" t="s">
        <v>295</v>
      </c>
      <c r="Q156" s="33" t="s">
        <v>296</v>
      </c>
      <c r="R156" s="32" t="s">
        <v>24</v>
      </c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44"/>
      <c r="AV156" s="44"/>
      <c r="AW156" s="44"/>
      <c r="AX156" s="44"/>
      <c r="AY156" s="44"/>
      <c r="AZ156" s="44"/>
      <c r="BA156" s="22"/>
      <c r="BB156" s="22"/>
      <c r="BC156" s="22"/>
    </row>
    <row r="157" spans="14:55" ht="15" customHeight="1">
      <c r="N157" s="22"/>
      <c r="O157" s="32">
        <v>114</v>
      </c>
      <c r="P157" s="33" t="s">
        <v>297</v>
      </c>
      <c r="Q157" s="33" t="s">
        <v>90</v>
      </c>
      <c r="R157" s="32" t="s">
        <v>24</v>
      </c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44"/>
      <c r="AV157" s="44"/>
      <c r="AW157" s="44"/>
      <c r="AX157" s="44"/>
      <c r="AY157" s="44"/>
      <c r="AZ157" s="44"/>
      <c r="BA157" s="22"/>
      <c r="BB157" s="22"/>
      <c r="BC157" s="22"/>
    </row>
    <row r="158" spans="14:55" ht="15" customHeight="1">
      <c r="N158" s="22"/>
      <c r="O158" s="32">
        <v>115</v>
      </c>
      <c r="P158" s="33" t="s">
        <v>298</v>
      </c>
      <c r="Q158" s="33" t="s">
        <v>299</v>
      </c>
      <c r="R158" s="32" t="s">
        <v>23</v>
      </c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44"/>
      <c r="AV158" s="44"/>
      <c r="AW158" s="44"/>
      <c r="AX158" s="44"/>
      <c r="AY158" s="44"/>
      <c r="AZ158" s="44"/>
      <c r="BA158" s="22"/>
      <c r="BB158" s="22"/>
      <c r="BC158" s="22"/>
    </row>
    <row r="159" spans="14:55" ht="15" customHeight="1">
      <c r="N159" s="22"/>
      <c r="O159" s="32">
        <v>116</v>
      </c>
      <c r="P159" s="33" t="s">
        <v>300</v>
      </c>
      <c r="Q159" s="33" t="s">
        <v>301</v>
      </c>
      <c r="R159" s="32" t="s">
        <v>23</v>
      </c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44"/>
      <c r="AV159" s="44"/>
      <c r="AW159" s="44"/>
      <c r="AX159" s="44"/>
      <c r="AY159" s="44"/>
      <c r="AZ159" s="44"/>
      <c r="BA159" s="22"/>
      <c r="BB159" s="22"/>
      <c r="BC159" s="22"/>
    </row>
    <row r="160" spans="14:55" ht="15" customHeight="1">
      <c r="N160" s="22"/>
      <c r="O160" s="32">
        <v>117</v>
      </c>
      <c r="P160" s="33" t="s">
        <v>302</v>
      </c>
      <c r="Q160" s="33" t="s">
        <v>303</v>
      </c>
      <c r="R160" s="32" t="s">
        <v>23</v>
      </c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44"/>
      <c r="AV160" s="44"/>
      <c r="AW160" s="44"/>
      <c r="AX160" s="44"/>
      <c r="AY160" s="44"/>
      <c r="AZ160" s="44"/>
      <c r="BA160" s="22"/>
      <c r="BB160" s="22"/>
      <c r="BC160" s="22"/>
    </row>
    <row r="161" spans="14:55" ht="15" customHeight="1">
      <c r="N161" s="22"/>
      <c r="O161" s="32">
        <v>118</v>
      </c>
      <c r="P161" s="33" t="s">
        <v>304</v>
      </c>
      <c r="Q161" s="33" t="s">
        <v>33</v>
      </c>
      <c r="R161" s="32" t="s">
        <v>23</v>
      </c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44"/>
      <c r="AV161" s="44"/>
      <c r="AW161" s="44"/>
      <c r="AX161" s="44"/>
      <c r="AY161" s="44"/>
      <c r="AZ161" s="44"/>
      <c r="BA161" s="22"/>
      <c r="BB161" s="22"/>
      <c r="BC161" s="22"/>
    </row>
    <row r="162" spans="14:55" ht="15" customHeight="1">
      <c r="N162" s="22"/>
      <c r="O162" s="32">
        <v>119</v>
      </c>
      <c r="P162" s="33" t="s">
        <v>305</v>
      </c>
      <c r="Q162" s="33" t="s">
        <v>252</v>
      </c>
      <c r="R162" s="32" t="s">
        <v>24</v>
      </c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44"/>
      <c r="AV162" s="44"/>
      <c r="AW162" s="44"/>
      <c r="AX162" s="44"/>
      <c r="AY162" s="44"/>
      <c r="AZ162" s="44"/>
      <c r="BA162" s="22"/>
      <c r="BB162" s="22"/>
      <c r="BC162" s="22"/>
    </row>
    <row r="163" spans="14:55" ht="15" customHeight="1">
      <c r="N163" s="22"/>
      <c r="O163" s="32">
        <v>120</v>
      </c>
      <c r="P163" s="33" t="s">
        <v>306</v>
      </c>
      <c r="Q163" s="33" t="s">
        <v>94</v>
      </c>
      <c r="R163" s="32" t="s">
        <v>24</v>
      </c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44"/>
      <c r="AV163" s="44"/>
      <c r="AW163" s="44"/>
      <c r="AX163" s="44"/>
      <c r="AY163" s="44"/>
      <c r="AZ163" s="44"/>
      <c r="BA163" s="22"/>
      <c r="BB163" s="22"/>
      <c r="BC163" s="22"/>
    </row>
    <row r="164" spans="14:55" ht="15" customHeight="1">
      <c r="N164" s="22"/>
      <c r="O164" s="32">
        <v>121</v>
      </c>
      <c r="P164" s="33" t="s">
        <v>307</v>
      </c>
      <c r="Q164" s="33" t="s">
        <v>270</v>
      </c>
      <c r="R164" s="32" t="s">
        <v>24</v>
      </c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44"/>
      <c r="AV164" s="44"/>
      <c r="AW164" s="44"/>
      <c r="AX164" s="44"/>
      <c r="AY164" s="44"/>
      <c r="AZ164" s="44"/>
      <c r="BA164" s="22"/>
      <c r="BB164" s="22"/>
      <c r="BC164" s="22"/>
    </row>
    <row r="165" spans="14:55" ht="15" customHeight="1">
      <c r="N165" s="22"/>
      <c r="O165" s="32">
        <v>122</v>
      </c>
      <c r="P165" s="33" t="s">
        <v>308</v>
      </c>
      <c r="Q165" s="33" t="s">
        <v>73</v>
      </c>
      <c r="R165" s="32" t="s">
        <v>23</v>
      </c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44"/>
      <c r="AV165" s="44"/>
      <c r="AW165" s="44"/>
      <c r="AX165" s="44"/>
      <c r="AY165" s="44"/>
      <c r="AZ165" s="44"/>
      <c r="BA165" s="22"/>
      <c r="BB165" s="22"/>
      <c r="BC165" s="22"/>
    </row>
    <row r="166" spans="14:55" ht="15" customHeight="1">
      <c r="N166" s="22"/>
      <c r="O166" s="32">
        <v>123</v>
      </c>
      <c r="P166" s="33" t="s">
        <v>309</v>
      </c>
      <c r="Q166" s="33" t="s">
        <v>310</v>
      </c>
      <c r="R166" s="32" t="s">
        <v>23</v>
      </c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</row>
    <row r="167" spans="14:55" ht="15" customHeight="1">
      <c r="N167" s="22"/>
      <c r="O167" s="32">
        <v>124</v>
      </c>
      <c r="P167" s="33" t="s">
        <v>311</v>
      </c>
      <c r="Q167" s="33" t="s">
        <v>312</v>
      </c>
      <c r="R167" s="32" t="s">
        <v>23</v>
      </c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</row>
    <row r="168" spans="14:55" ht="15" customHeight="1">
      <c r="N168" s="22"/>
      <c r="O168" s="32">
        <v>125</v>
      </c>
      <c r="P168" s="33" t="s">
        <v>313</v>
      </c>
      <c r="Q168" s="33" t="s">
        <v>314</v>
      </c>
      <c r="R168" s="32" t="s">
        <v>23</v>
      </c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</row>
    <row r="169" spans="14:55" ht="15" customHeight="1">
      <c r="N169" s="22"/>
      <c r="O169" s="32">
        <v>126</v>
      </c>
      <c r="P169" s="33" t="s">
        <v>315</v>
      </c>
      <c r="Q169" s="33" t="s">
        <v>99</v>
      </c>
      <c r="R169" s="32" t="s">
        <v>24</v>
      </c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</row>
    <row r="170" spans="14:55" ht="15" customHeight="1">
      <c r="N170" s="22"/>
      <c r="O170" s="32">
        <v>127</v>
      </c>
      <c r="P170" s="33" t="s">
        <v>316</v>
      </c>
      <c r="Q170" s="33" t="s">
        <v>232</v>
      </c>
      <c r="R170" s="32" t="s">
        <v>24</v>
      </c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</row>
    <row r="171" spans="14:55" ht="15" customHeight="1">
      <c r="N171" s="22"/>
      <c r="O171" s="32">
        <v>128</v>
      </c>
      <c r="P171" s="33" t="s">
        <v>317</v>
      </c>
      <c r="Q171" s="33" t="s">
        <v>296</v>
      </c>
      <c r="R171" s="32" t="s">
        <v>23</v>
      </c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</row>
    <row r="172" spans="14:55" ht="15" customHeight="1">
      <c r="N172" s="22"/>
      <c r="O172" s="32">
        <v>129</v>
      </c>
      <c r="P172" s="33" t="s">
        <v>318</v>
      </c>
      <c r="Q172" s="33" t="s">
        <v>319</v>
      </c>
      <c r="R172" s="32" t="s">
        <v>24</v>
      </c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</row>
    <row r="173" spans="14:55" ht="15" customHeight="1">
      <c r="N173" s="22"/>
      <c r="O173" s="32">
        <v>130</v>
      </c>
      <c r="P173" s="33" t="s">
        <v>320</v>
      </c>
      <c r="Q173" s="33" t="s">
        <v>153</v>
      </c>
      <c r="R173" s="32" t="s">
        <v>24</v>
      </c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</row>
    <row r="174" spans="14:55" ht="15" customHeight="1">
      <c r="N174" s="22"/>
      <c r="O174" s="32">
        <v>131</v>
      </c>
      <c r="P174" s="33" t="s">
        <v>321</v>
      </c>
      <c r="Q174" s="33" t="s">
        <v>191</v>
      </c>
      <c r="R174" s="32" t="s">
        <v>24</v>
      </c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</row>
    <row r="175" spans="14:55" ht="15" customHeight="1">
      <c r="N175" s="22"/>
      <c r="O175" s="32">
        <v>132</v>
      </c>
      <c r="P175" s="33" t="s">
        <v>322</v>
      </c>
      <c r="Q175" s="33" t="s">
        <v>276</v>
      </c>
      <c r="R175" s="32" t="s">
        <v>24</v>
      </c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</row>
    <row r="176" spans="14:55" ht="15" customHeight="1">
      <c r="N176" s="22"/>
      <c r="O176" s="32">
        <v>133</v>
      </c>
      <c r="P176" s="33" t="s">
        <v>323</v>
      </c>
      <c r="Q176" s="33" t="s">
        <v>216</v>
      </c>
      <c r="R176" s="32" t="s">
        <v>24</v>
      </c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</row>
    <row r="177" spans="14:55" ht="15" customHeight="1">
      <c r="N177" s="22"/>
      <c r="O177" s="32">
        <v>134</v>
      </c>
      <c r="P177" s="33" t="s">
        <v>324</v>
      </c>
      <c r="Q177" s="33" t="s">
        <v>33</v>
      </c>
      <c r="R177" s="32" t="s">
        <v>23</v>
      </c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</row>
    <row r="178" spans="14:55" ht="15" customHeight="1">
      <c r="N178" s="22"/>
      <c r="O178" s="32">
        <v>135</v>
      </c>
      <c r="P178" s="33" t="s">
        <v>325</v>
      </c>
      <c r="Q178" s="33" t="s">
        <v>326</v>
      </c>
      <c r="R178" s="32" t="s">
        <v>23</v>
      </c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</row>
    <row r="179" spans="14:55" ht="15" customHeight="1">
      <c r="N179" s="22"/>
      <c r="O179" s="32">
        <v>136</v>
      </c>
      <c r="P179" s="33" t="s">
        <v>327</v>
      </c>
      <c r="Q179" s="33" t="s">
        <v>328</v>
      </c>
      <c r="R179" s="32" t="s">
        <v>23</v>
      </c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</row>
    <row r="180" spans="14:55" ht="15" customHeight="1">
      <c r="N180" s="22"/>
      <c r="O180" s="32">
        <v>137</v>
      </c>
      <c r="P180" s="33" t="s">
        <v>329</v>
      </c>
      <c r="Q180" s="33" t="s">
        <v>33</v>
      </c>
      <c r="R180" s="32" t="s">
        <v>24</v>
      </c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</row>
    <row r="181" spans="14:55" ht="15" customHeight="1">
      <c r="N181" s="22"/>
      <c r="O181" s="32">
        <v>138</v>
      </c>
      <c r="P181" s="33" t="s">
        <v>330</v>
      </c>
      <c r="Q181" s="33" t="s">
        <v>331</v>
      </c>
      <c r="R181" s="32" t="s">
        <v>23</v>
      </c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</row>
    <row r="182" spans="14:55" ht="15" customHeight="1">
      <c r="N182" s="22"/>
      <c r="O182" s="32">
        <v>139</v>
      </c>
      <c r="P182" s="33" t="s">
        <v>332</v>
      </c>
      <c r="Q182" s="33" t="s">
        <v>333</v>
      </c>
      <c r="R182" s="32" t="s">
        <v>23</v>
      </c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</row>
    <row r="183" spans="14:55" ht="15" customHeight="1">
      <c r="N183" s="22"/>
      <c r="O183" s="32">
        <v>140</v>
      </c>
      <c r="P183" s="33" t="s">
        <v>334</v>
      </c>
      <c r="Q183" s="33" t="s">
        <v>335</v>
      </c>
      <c r="R183" s="32" t="s">
        <v>23</v>
      </c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</row>
    <row r="184" spans="14:55" ht="15" customHeight="1">
      <c r="N184" s="22"/>
      <c r="O184" s="32">
        <v>141</v>
      </c>
      <c r="P184" s="33" t="s">
        <v>336</v>
      </c>
      <c r="Q184" s="33" t="s">
        <v>337</v>
      </c>
      <c r="R184" s="32" t="s">
        <v>23</v>
      </c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</row>
    <row r="185" spans="14:55" ht="15" customHeight="1">
      <c r="N185" s="22"/>
      <c r="O185" s="32">
        <v>142</v>
      </c>
      <c r="P185" s="36" t="s">
        <v>338</v>
      </c>
      <c r="Q185" s="33" t="s">
        <v>339</v>
      </c>
      <c r="R185" s="32" t="s">
        <v>23</v>
      </c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</row>
    <row r="186" spans="14:55" ht="15" customHeight="1">
      <c r="N186" s="22"/>
      <c r="O186" s="32">
        <v>143</v>
      </c>
      <c r="P186" s="33" t="s">
        <v>340</v>
      </c>
      <c r="Q186" s="33" t="s">
        <v>341</v>
      </c>
      <c r="R186" s="32" t="s">
        <v>24</v>
      </c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</row>
    <row r="187" spans="14:55" ht="15" customHeight="1">
      <c r="N187" s="22"/>
      <c r="O187" s="32">
        <v>144</v>
      </c>
      <c r="P187" s="33" t="s">
        <v>342</v>
      </c>
      <c r="Q187" s="33" t="s">
        <v>341</v>
      </c>
      <c r="R187" s="32" t="s">
        <v>23</v>
      </c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</row>
    <row r="188" spans="14:55" ht="15" customHeight="1">
      <c r="N188" s="22"/>
      <c r="O188" s="32">
        <v>145</v>
      </c>
      <c r="P188" s="33" t="s">
        <v>343</v>
      </c>
      <c r="Q188" s="33" t="s">
        <v>344</v>
      </c>
      <c r="R188" s="32" t="s">
        <v>23</v>
      </c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</row>
    <row r="189" spans="14:55" ht="15" customHeight="1">
      <c r="N189" s="22"/>
      <c r="O189" s="32">
        <v>146</v>
      </c>
      <c r="P189" s="33" t="s">
        <v>345</v>
      </c>
      <c r="Q189" s="33" t="s">
        <v>346</v>
      </c>
      <c r="R189" s="32" t="s">
        <v>24</v>
      </c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</row>
    <row r="190" spans="14:55" ht="15" customHeight="1">
      <c r="N190" s="22"/>
      <c r="O190" s="32">
        <v>147</v>
      </c>
      <c r="P190" s="33" t="s">
        <v>347</v>
      </c>
      <c r="Q190" s="33" t="s">
        <v>348</v>
      </c>
      <c r="R190" s="32" t="s">
        <v>23</v>
      </c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</row>
    <row r="191" spans="14:55" ht="15" customHeight="1">
      <c r="N191" s="22"/>
      <c r="O191" s="32">
        <v>148</v>
      </c>
      <c r="P191" s="33" t="s">
        <v>349</v>
      </c>
      <c r="Q191" s="33" t="s">
        <v>350</v>
      </c>
      <c r="R191" s="32" t="s">
        <v>23</v>
      </c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</row>
    <row r="192" spans="14:55" ht="15" customHeight="1">
      <c r="N192" s="22"/>
      <c r="O192" s="32">
        <v>149</v>
      </c>
      <c r="P192" s="33" t="s">
        <v>351</v>
      </c>
      <c r="Q192" s="33" t="s">
        <v>352</v>
      </c>
      <c r="R192" s="32" t="s">
        <v>23</v>
      </c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</row>
    <row r="193" spans="14:55" ht="15" customHeight="1">
      <c r="N193" s="22"/>
      <c r="O193" s="32">
        <v>150</v>
      </c>
      <c r="P193" s="33" t="s">
        <v>353</v>
      </c>
      <c r="Q193" s="33" t="s">
        <v>354</v>
      </c>
      <c r="R193" s="32" t="s">
        <v>23</v>
      </c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</row>
    <row r="194" spans="14:55" ht="15" customHeight="1">
      <c r="N194" s="22"/>
      <c r="O194" s="32">
        <v>151</v>
      </c>
      <c r="P194" s="33" t="s">
        <v>355</v>
      </c>
      <c r="Q194" s="33" t="s">
        <v>356</v>
      </c>
      <c r="R194" s="32" t="s">
        <v>23</v>
      </c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</row>
    <row r="195" spans="14:55" ht="15" customHeight="1">
      <c r="N195" s="22"/>
      <c r="O195" s="32">
        <v>152</v>
      </c>
      <c r="P195" s="33" t="s">
        <v>357</v>
      </c>
      <c r="Q195" s="33" t="s">
        <v>358</v>
      </c>
      <c r="R195" s="32" t="s">
        <v>23</v>
      </c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</row>
    <row r="196" spans="14:55" ht="15" customHeight="1">
      <c r="N196" s="22"/>
      <c r="O196" s="32">
        <v>153</v>
      </c>
      <c r="P196" s="33" t="s">
        <v>359</v>
      </c>
      <c r="Q196" s="33" t="s">
        <v>319</v>
      </c>
      <c r="R196" s="32" t="s">
        <v>23</v>
      </c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</row>
    <row r="197" spans="14:55" ht="15" customHeight="1">
      <c r="N197" s="22"/>
      <c r="O197" s="32">
        <v>154</v>
      </c>
      <c r="P197" s="33" t="s">
        <v>360</v>
      </c>
      <c r="Q197" s="33" t="s">
        <v>33</v>
      </c>
      <c r="R197" s="32" t="s">
        <v>23</v>
      </c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</row>
    <row r="198" spans="14:55" ht="15" customHeight="1">
      <c r="N198" s="22"/>
      <c r="O198" s="32">
        <v>155</v>
      </c>
      <c r="P198" s="33" t="s">
        <v>361</v>
      </c>
      <c r="Q198" s="33" t="s">
        <v>362</v>
      </c>
      <c r="R198" s="32" t="s">
        <v>24</v>
      </c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</row>
    <row r="199" spans="14:55" ht="15" customHeight="1">
      <c r="N199" s="22"/>
      <c r="O199" s="32">
        <v>156</v>
      </c>
      <c r="P199" s="33" t="s">
        <v>363</v>
      </c>
      <c r="Q199" s="33" t="s">
        <v>364</v>
      </c>
      <c r="R199" s="32" t="s">
        <v>23</v>
      </c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</row>
    <row r="200" spans="14:55" ht="15" customHeight="1">
      <c r="N200" s="22"/>
      <c r="O200" s="32">
        <v>157</v>
      </c>
      <c r="P200" s="33" t="s">
        <v>365</v>
      </c>
      <c r="Q200" s="33" t="s">
        <v>155</v>
      </c>
      <c r="R200" s="32" t="s">
        <v>24</v>
      </c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</row>
    <row r="201" spans="14:55" ht="15" customHeight="1">
      <c r="N201" s="22"/>
      <c r="O201" s="32">
        <v>158</v>
      </c>
      <c r="P201" s="33" t="s">
        <v>366</v>
      </c>
      <c r="Q201" s="33" t="s">
        <v>367</v>
      </c>
      <c r="R201" s="32" t="s">
        <v>23</v>
      </c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</row>
    <row r="202" spans="14:55" ht="15" customHeight="1">
      <c r="N202" s="22"/>
      <c r="O202" s="32">
        <v>159</v>
      </c>
      <c r="P202" s="33" t="s">
        <v>368</v>
      </c>
      <c r="Q202" s="33" t="s">
        <v>33</v>
      </c>
      <c r="R202" s="32" t="s">
        <v>23</v>
      </c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</row>
    <row r="203" spans="14:55" ht="15" customHeight="1">
      <c r="N203" s="22"/>
      <c r="O203" s="32">
        <v>160</v>
      </c>
      <c r="P203" s="33" t="s">
        <v>369</v>
      </c>
      <c r="Q203" s="33" t="s">
        <v>118</v>
      </c>
      <c r="R203" s="32" t="s">
        <v>24</v>
      </c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</row>
    <row r="204" spans="14:55" ht="15" customHeight="1">
      <c r="N204" s="22"/>
      <c r="O204" s="32">
        <v>161</v>
      </c>
      <c r="P204" s="33" t="s">
        <v>370</v>
      </c>
      <c r="Q204" s="33" t="s">
        <v>371</v>
      </c>
      <c r="R204" s="32" t="s">
        <v>23</v>
      </c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</row>
    <row r="205" spans="14:55" ht="15" customHeight="1">
      <c r="N205" s="22"/>
      <c r="O205" s="32">
        <v>162</v>
      </c>
      <c r="P205" s="33" t="s">
        <v>372</v>
      </c>
      <c r="Q205" s="33" t="s">
        <v>373</v>
      </c>
      <c r="R205" s="32" t="s">
        <v>23</v>
      </c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</row>
    <row r="206" spans="14:55" ht="15" customHeight="1">
      <c r="N206" s="22"/>
      <c r="O206" s="32">
        <v>163</v>
      </c>
      <c r="P206" s="33" t="s">
        <v>374</v>
      </c>
      <c r="Q206" s="33" t="s">
        <v>266</v>
      </c>
      <c r="R206" s="32" t="s">
        <v>24</v>
      </c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</row>
    <row r="207" spans="14:55" ht="15" customHeight="1">
      <c r="N207" s="22"/>
      <c r="O207" s="32">
        <v>164</v>
      </c>
      <c r="P207" s="33" t="s">
        <v>375</v>
      </c>
      <c r="Q207" s="33" t="s">
        <v>376</v>
      </c>
      <c r="R207" s="32" t="s">
        <v>23</v>
      </c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</row>
    <row r="208" spans="14:55" ht="15" customHeight="1">
      <c r="N208" s="22"/>
      <c r="O208" s="32">
        <v>165</v>
      </c>
      <c r="P208" s="33" t="s">
        <v>377</v>
      </c>
      <c r="Q208" s="33" t="s">
        <v>378</v>
      </c>
      <c r="R208" s="32" t="s">
        <v>23</v>
      </c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</row>
    <row r="209" spans="14:55" ht="15" customHeight="1">
      <c r="N209" s="22"/>
      <c r="O209" s="32">
        <v>166</v>
      </c>
      <c r="P209" s="33" t="s">
        <v>379</v>
      </c>
      <c r="Q209" s="33" t="s">
        <v>380</v>
      </c>
      <c r="R209" s="32" t="s">
        <v>23</v>
      </c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</row>
    <row r="210" spans="14:55" ht="15" customHeight="1">
      <c r="N210" s="22"/>
      <c r="O210" s="32">
        <v>167</v>
      </c>
      <c r="P210" s="33" t="s">
        <v>381</v>
      </c>
      <c r="Q210" s="33" t="s">
        <v>382</v>
      </c>
      <c r="R210" s="32" t="s">
        <v>24</v>
      </c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</row>
    <row r="211" spans="14:55" ht="15" customHeight="1">
      <c r="N211" s="22"/>
      <c r="O211" s="32">
        <v>168</v>
      </c>
      <c r="P211" s="33" t="s">
        <v>383</v>
      </c>
      <c r="Q211" s="33" t="s">
        <v>105</v>
      </c>
      <c r="R211" s="32" t="s">
        <v>24</v>
      </c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</row>
    <row r="212" spans="14:55" ht="15" customHeight="1">
      <c r="N212" s="22"/>
      <c r="O212" s="32">
        <v>169</v>
      </c>
      <c r="P212" s="33" t="s">
        <v>384</v>
      </c>
      <c r="Q212" s="33" t="s">
        <v>33</v>
      </c>
      <c r="R212" s="32" t="s">
        <v>23</v>
      </c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</row>
    <row r="213" spans="14:55" ht="15" customHeight="1">
      <c r="N213" s="22"/>
      <c r="O213" s="32">
        <v>170</v>
      </c>
      <c r="P213" s="33" t="s">
        <v>385</v>
      </c>
      <c r="Q213" s="33" t="s">
        <v>386</v>
      </c>
      <c r="R213" s="32" t="s">
        <v>23</v>
      </c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</row>
    <row r="214" spans="14:55" ht="15" customHeight="1">
      <c r="N214" s="22"/>
      <c r="O214" s="32">
        <v>171</v>
      </c>
      <c r="P214" s="33" t="s">
        <v>387</v>
      </c>
      <c r="Q214" s="33" t="s">
        <v>225</v>
      </c>
      <c r="R214" s="32" t="s">
        <v>24</v>
      </c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</row>
    <row r="215" spans="14:55" ht="15" customHeight="1">
      <c r="N215" s="22"/>
      <c r="O215" s="32">
        <v>172</v>
      </c>
      <c r="P215" s="33" t="s">
        <v>388</v>
      </c>
      <c r="Q215" s="33" t="s">
        <v>33</v>
      </c>
      <c r="R215" s="32" t="s">
        <v>23</v>
      </c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</row>
    <row r="216" spans="14:55" ht="15" customHeight="1">
      <c r="N216" s="22"/>
      <c r="O216" s="32">
        <v>173</v>
      </c>
      <c r="P216" s="33" t="s">
        <v>389</v>
      </c>
      <c r="Q216" s="33" t="s">
        <v>390</v>
      </c>
      <c r="R216" s="32" t="s">
        <v>24</v>
      </c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</row>
    <row r="217" spans="14:55" ht="15" customHeight="1">
      <c r="N217" s="22"/>
      <c r="O217" s="32">
        <v>174</v>
      </c>
      <c r="P217" s="33" t="s">
        <v>391</v>
      </c>
      <c r="Q217" s="33" t="s">
        <v>312</v>
      </c>
      <c r="R217" s="32" t="s">
        <v>24</v>
      </c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</row>
    <row r="218" spans="14:55" ht="15" customHeight="1">
      <c r="N218" s="22"/>
      <c r="O218" s="32">
        <v>175</v>
      </c>
      <c r="P218" s="33" t="s">
        <v>392</v>
      </c>
      <c r="Q218" s="33" t="s">
        <v>197</v>
      </c>
      <c r="R218" s="32" t="s">
        <v>24</v>
      </c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</row>
    <row r="219" spans="14:55" ht="15" customHeight="1">
      <c r="N219" s="22"/>
      <c r="O219" s="32">
        <v>176</v>
      </c>
      <c r="P219" s="33" t="s">
        <v>393</v>
      </c>
      <c r="Q219" s="33" t="s">
        <v>394</v>
      </c>
      <c r="R219" s="32" t="s">
        <v>24</v>
      </c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</row>
    <row r="220" spans="14:55" ht="15" customHeight="1">
      <c r="N220" s="22"/>
      <c r="O220" s="32">
        <v>177</v>
      </c>
      <c r="P220" s="33" t="s">
        <v>395</v>
      </c>
      <c r="Q220" s="33" t="s">
        <v>378</v>
      </c>
      <c r="R220" s="32" t="s">
        <v>24</v>
      </c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</row>
    <row r="221" spans="14:55" ht="15" customHeight="1">
      <c r="N221" s="22"/>
      <c r="O221" s="32">
        <v>178</v>
      </c>
      <c r="P221" s="33" t="s">
        <v>396</v>
      </c>
      <c r="Q221" s="33" t="s">
        <v>248</v>
      </c>
      <c r="R221" s="32" t="s">
        <v>24</v>
      </c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</row>
    <row r="222" spans="14:55" ht="15" customHeight="1">
      <c r="N222" s="22"/>
      <c r="O222" s="32">
        <v>179</v>
      </c>
      <c r="P222" s="33" t="s">
        <v>397</v>
      </c>
      <c r="Q222" s="33" t="s">
        <v>398</v>
      </c>
      <c r="R222" s="32" t="s">
        <v>23</v>
      </c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</row>
    <row r="223" spans="14:55" ht="15" customHeight="1">
      <c r="N223" s="22"/>
      <c r="O223" s="32">
        <v>180</v>
      </c>
      <c r="P223" s="33" t="s">
        <v>399</v>
      </c>
      <c r="Q223" s="33" t="s">
        <v>33</v>
      </c>
      <c r="R223" s="32" t="s">
        <v>23</v>
      </c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</row>
    <row r="224" spans="14:55" ht="15" customHeight="1">
      <c r="N224" s="22"/>
      <c r="O224" s="32">
        <v>181</v>
      </c>
      <c r="P224" s="33" t="s">
        <v>400</v>
      </c>
      <c r="Q224" s="33" t="s">
        <v>401</v>
      </c>
      <c r="R224" s="32" t="s">
        <v>23</v>
      </c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</row>
    <row r="225" spans="14:55" ht="15" customHeight="1">
      <c r="N225" s="22"/>
      <c r="O225" s="32">
        <v>182</v>
      </c>
      <c r="P225" s="33" t="s">
        <v>402</v>
      </c>
      <c r="Q225" s="33" t="s">
        <v>193</v>
      </c>
      <c r="R225" s="32" t="s">
        <v>24</v>
      </c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</row>
    <row r="226" spans="14:55" ht="15" customHeight="1">
      <c r="N226" s="22"/>
      <c r="O226" s="32">
        <v>183</v>
      </c>
      <c r="P226" s="33" t="s">
        <v>403</v>
      </c>
      <c r="Q226" s="33" t="s">
        <v>404</v>
      </c>
      <c r="R226" s="32" t="s">
        <v>24</v>
      </c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</row>
    <row r="227" spans="14:55" ht="15" customHeight="1">
      <c r="N227" s="22"/>
      <c r="O227" s="32">
        <v>184</v>
      </c>
      <c r="P227" s="33" t="s">
        <v>405</v>
      </c>
      <c r="Q227" s="33" t="s">
        <v>121</v>
      </c>
      <c r="R227" s="32" t="s">
        <v>24</v>
      </c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</row>
    <row r="228" spans="14:55" ht="15" customHeight="1">
      <c r="N228" s="22"/>
      <c r="O228" s="32">
        <v>185</v>
      </c>
      <c r="P228" s="33" t="s">
        <v>406</v>
      </c>
      <c r="Q228" s="33" t="s">
        <v>33</v>
      </c>
      <c r="R228" s="32" t="s">
        <v>23</v>
      </c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</row>
    <row r="229" spans="14:55" ht="15" customHeight="1">
      <c r="N229" s="22"/>
      <c r="O229" s="32">
        <v>186</v>
      </c>
      <c r="P229" s="33" t="s">
        <v>407</v>
      </c>
      <c r="Q229" s="33" t="s">
        <v>33</v>
      </c>
      <c r="R229" s="32" t="s">
        <v>23</v>
      </c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</row>
    <row r="230" spans="14:55" ht="15" customHeight="1">
      <c r="N230" s="22"/>
      <c r="O230" s="32">
        <v>187</v>
      </c>
      <c r="P230" s="33" t="s">
        <v>408</v>
      </c>
      <c r="Q230" s="33" t="s">
        <v>409</v>
      </c>
      <c r="R230" s="32" t="s">
        <v>23</v>
      </c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</row>
    <row r="231" spans="14:55" ht="15" customHeight="1">
      <c r="N231" s="22"/>
      <c r="O231" s="32">
        <v>188</v>
      </c>
      <c r="P231" s="33" t="s">
        <v>410</v>
      </c>
      <c r="Q231" s="33" t="s">
        <v>411</v>
      </c>
      <c r="R231" s="32" t="s">
        <v>23</v>
      </c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</row>
    <row r="232" spans="14:55" ht="15" customHeight="1">
      <c r="N232" s="22"/>
      <c r="O232" s="32">
        <v>189</v>
      </c>
      <c r="P232" s="33" t="s">
        <v>412</v>
      </c>
      <c r="Q232" s="33" t="s">
        <v>411</v>
      </c>
      <c r="R232" s="32" t="s">
        <v>24</v>
      </c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</row>
    <row r="233" spans="14:55" ht="15" customHeight="1">
      <c r="N233" s="22"/>
      <c r="O233" s="32">
        <v>190</v>
      </c>
      <c r="P233" s="33" t="s">
        <v>413</v>
      </c>
      <c r="Q233" s="33" t="s">
        <v>414</v>
      </c>
      <c r="R233" s="32" t="s">
        <v>23</v>
      </c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</row>
    <row r="234" spans="14:55" ht="15" customHeight="1">
      <c r="N234" s="22"/>
      <c r="O234" s="32">
        <v>191</v>
      </c>
      <c r="P234" s="33" t="s">
        <v>415</v>
      </c>
      <c r="Q234" s="33" t="s">
        <v>416</v>
      </c>
      <c r="R234" s="32" t="s">
        <v>23</v>
      </c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</row>
    <row r="235" spans="14:55" ht="15" customHeight="1">
      <c r="N235" s="22"/>
      <c r="O235" s="32">
        <v>192</v>
      </c>
      <c r="P235" s="33" t="s">
        <v>417</v>
      </c>
      <c r="Q235" s="33" t="s">
        <v>350</v>
      </c>
      <c r="R235" s="32" t="s">
        <v>24</v>
      </c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</row>
    <row r="236" spans="14:55" ht="15" customHeight="1">
      <c r="N236" s="22"/>
      <c r="O236" s="32">
        <v>193</v>
      </c>
      <c r="P236" s="33" t="s">
        <v>418</v>
      </c>
      <c r="Q236" s="33" t="s">
        <v>197</v>
      </c>
      <c r="R236" s="32" t="s">
        <v>23</v>
      </c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</row>
    <row r="237" spans="14:55" ht="15" customHeight="1">
      <c r="N237" s="22"/>
      <c r="O237" s="32">
        <v>194</v>
      </c>
      <c r="P237" s="33" t="s">
        <v>419</v>
      </c>
      <c r="Q237" s="33" t="s">
        <v>420</v>
      </c>
      <c r="R237" s="32" t="s">
        <v>23</v>
      </c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</row>
    <row r="238" spans="14:55" ht="15" customHeight="1">
      <c r="N238" s="22"/>
      <c r="O238" s="32">
        <v>195</v>
      </c>
      <c r="P238" s="33" t="s">
        <v>421</v>
      </c>
      <c r="Q238" s="33" t="s">
        <v>346</v>
      </c>
      <c r="R238" s="32" t="s">
        <v>23</v>
      </c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</row>
    <row r="239" spans="14:55" ht="15" customHeight="1">
      <c r="N239" s="22"/>
      <c r="O239" s="32">
        <v>196</v>
      </c>
      <c r="P239" s="33" t="s">
        <v>422</v>
      </c>
      <c r="Q239" s="33" t="s">
        <v>326</v>
      </c>
      <c r="R239" s="32" t="s">
        <v>24</v>
      </c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</row>
    <row r="240" spans="14:55" ht="15" customHeight="1">
      <c r="N240" s="22"/>
      <c r="O240" s="32">
        <v>197</v>
      </c>
      <c r="P240" s="33" t="s">
        <v>423</v>
      </c>
      <c r="Q240" s="33" t="s">
        <v>424</v>
      </c>
      <c r="R240" s="32" t="s">
        <v>23</v>
      </c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</row>
    <row r="241" spans="14:55" ht="15" customHeight="1">
      <c r="N241" s="22"/>
      <c r="O241" s="32">
        <v>198</v>
      </c>
      <c r="P241" s="33" t="s">
        <v>425</v>
      </c>
      <c r="Q241" s="33" t="s">
        <v>426</v>
      </c>
      <c r="R241" s="32" t="s">
        <v>23</v>
      </c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</row>
    <row r="242" spans="14:55" ht="15" customHeight="1">
      <c r="N242" s="22"/>
      <c r="O242" s="32">
        <v>199</v>
      </c>
      <c r="P242" s="33" t="s">
        <v>427</v>
      </c>
      <c r="Q242" s="33" t="s">
        <v>33</v>
      </c>
      <c r="R242" s="32" t="s">
        <v>23</v>
      </c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</row>
    <row r="243" spans="14:55" ht="15" customHeight="1">
      <c r="N243" s="22"/>
      <c r="O243" s="32">
        <v>200</v>
      </c>
      <c r="P243" s="33" t="s">
        <v>428</v>
      </c>
      <c r="Q243" s="33" t="s">
        <v>33</v>
      </c>
      <c r="R243" s="32" t="s">
        <v>23</v>
      </c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</row>
    <row r="244" spans="14:55" ht="15" customHeight="1">
      <c r="N244" s="22"/>
      <c r="O244" s="32">
        <v>201</v>
      </c>
      <c r="P244" s="33" t="s">
        <v>429</v>
      </c>
      <c r="Q244" s="33" t="s">
        <v>430</v>
      </c>
      <c r="R244" s="32" t="s">
        <v>23</v>
      </c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</row>
    <row r="245" spans="14:55" ht="15" customHeight="1">
      <c r="N245" s="22"/>
      <c r="O245" s="32">
        <v>202</v>
      </c>
      <c r="P245" s="33" t="s">
        <v>431</v>
      </c>
      <c r="Q245" s="33" t="s">
        <v>432</v>
      </c>
      <c r="R245" s="32" t="s">
        <v>23</v>
      </c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</row>
    <row r="246" spans="14:55" ht="15" customHeight="1">
      <c r="N246" s="22"/>
      <c r="O246" s="32">
        <v>203</v>
      </c>
      <c r="P246" s="33" t="s">
        <v>433</v>
      </c>
      <c r="Q246" s="33" t="s">
        <v>434</v>
      </c>
      <c r="R246" s="32" t="s">
        <v>23</v>
      </c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</row>
    <row r="247" spans="14:55" ht="15" customHeight="1">
      <c r="N247" s="22"/>
      <c r="O247" s="32">
        <v>204</v>
      </c>
      <c r="P247" s="33" t="s">
        <v>435</v>
      </c>
      <c r="Q247" s="33" t="s">
        <v>33</v>
      </c>
      <c r="R247" s="32" t="s">
        <v>24</v>
      </c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</row>
    <row r="248" spans="14:55" ht="15" customHeight="1">
      <c r="N248" s="22"/>
      <c r="O248" s="32">
        <v>205</v>
      </c>
      <c r="P248" s="33" t="s">
        <v>436</v>
      </c>
      <c r="Q248" s="33" t="s">
        <v>33</v>
      </c>
      <c r="R248" s="32" t="s">
        <v>23</v>
      </c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</row>
    <row r="249" spans="14:55" ht="15" customHeight="1">
      <c r="N249" s="22"/>
      <c r="O249" s="37">
        <v>206</v>
      </c>
      <c r="P249" s="33" t="s">
        <v>437</v>
      </c>
      <c r="Q249" s="33" t="s">
        <v>438</v>
      </c>
      <c r="R249" s="32" t="s">
        <v>23</v>
      </c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</row>
    <row r="250" spans="14:55" ht="15" customHeight="1">
      <c r="N250" s="22"/>
      <c r="O250" s="37">
        <v>207</v>
      </c>
      <c r="P250" s="33" t="s">
        <v>439</v>
      </c>
      <c r="Q250" s="33" t="s">
        <v>33</v>
      </c>
      <c r="R250" s="32" t="s">
        <v>23</v>
      </c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</row>
    <row r="251" spans="14:55" ht="15" customHeight="1">
      <c r="N251" s="22"/>
      <c r="O251" s="37">
        <v>208</v>
      </c>
      <c r="P251" s="33" t="s">
        <v>440</v>
      </c>
      <c r="Q251" s="33" t="s">
        <v>33</v>
      </c>
      <c r="R251" s="32" t="s">
        <v>23</v>
      </c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</row>
    <row r="252" spans="14:55" ht="15" customHeight="1">
      <c r="N252" s="22"/>
      <c r="O252" s="37">
        <v>209</v>
      </c>
      <c r="P252" s="33" t="s">
        <v>441</v>
      </c>
      <c r="Q252" s="33" t="s">
        <v>442</v>
      </c>
      <c r="R252" s="32" t="s">
        <v>24</v>
      </c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</row>
    <row r="253" spans="14:55" ht="15" customHeight="1">
      <c r="N253" s="22"/>
      <c r="O253" s="37">
        <v>210</v>
      </c>
      <c r="P253" s="33" t="s">
        <v>443</v>
      </c>
      <c r="Q253" s="33" t="s">
        <v>444</v>
      </c>
      <c r="R253" s="32" t="s">
        <v>23</v>
      </c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</row>
    <row r="254" spans="14:55" ht="15" customHeight="1">
      <c r="N254" s="22"/>
      <c r="O254" s="37">
        <v>211</v>
      </c>
      <c r="P254" s="33" t="s">
        <v>445</v>
      </c>
      <c r="Q254" s="33" t="s">
        <v>33</v>
      </c>
      <c r="R254" s="32" t="s">
        <v>23</v>
      </c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</row>
    <row r="255" spans="14:55" ht="15" customHeight="1">
      <c r="N255" s="22"/>
      <c r="O255" s="37">
        <v>212</v>
      </c>
      <c r="P255" s="33" t="s">
        <v>446</v>
      </c>
      <c r="Q255" s="33" t="s">
        <v>447</v>
      </c>
      <c r="R255" s="32" t="s">
        <v>23</v>
      </c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</row>
    <row r="256" spans="14:55" ht="15" customHeight="1">
      <c r="N256" s="22"/>
      <c r="O256" s="37">
        <v>213</v>
      </c>
      <c r="P256" s="33" t="s">
        <v>448</v>
      </c>
      <c r="Q256" s="33" t="s">
        <v>449</v>
      </c>
      <c r="R256" s="32" t="s">
        <v>23</v>
      </c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</row>
    <row r="257" spans="14:55" ht="15" customHeight="1">
      <c r="N257" s="22"/>
      <c r="O257" s="37">
        <v>214</v>
      </c>
      <c r="P257" s="38" t="s">
        <v>450</v>
      </c>
      <c r="Q257" s="33" t="s">
        <v>451</v>
      </c>
      <c r="R257" s="32" t="s">
        <v>23</v>
      </c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</row>
    <row r="258" spans="14:55" ht="15" customHeight="1">
      <c r="N258" s="22"/>
      <c r="O258" s="37">
        <v>215</v>
      </c>
      <c r="P258" s="38" t="s">
        <v>452</v>
      </c>
      <c r="Q258" s="33" t="s">
        <v>453</v>
      </c>
      <c r="R258" s="32" t="s">
        <v>23</v>
      </c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</row>
    <row r="259" spans="14:55" ht="15" customHeight="1">
      <c r="N259" s="22"/>
      <c r="O259" s="37">
        <v>216</v>
      </c>
      <c r="P259" s="38" t="s">
        <v>454</v>
      </c>
      <c r="Q259" s="33" t="s">
        <v>352</v>
      </c>
      <c r="R259" s="32" t="s">
        <v>24</v>
      </c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</row>
    <row r="260" spans="14:55" ht="15" customHeight="1">
      <c r="N260" s="22"/>
      <c r="O260" s="37">
        <v>217</v>
      </c>
      <c r="P260" s="38" t="s">
        <v>455</v>
      </c>
      <c r="Q260" s="33" t="s">
        <v>380</v>
      </c>
      <c r="R260" s="32" t="s">
        <v>24</v>
      </c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</row>
    <row r="261" spans="14:55" ht="15" customHeight="1">
      <c r="N261" s="22"/>
      <c r="O261" s="37">
        <v>218</v>
      </c>
      <c r="P261" s="38" t="s">
        <v>456</v>
      </c>
      <c r="Q261" s="33" t="s">
        <v>457</v>
      </c>
      <c r="R261" s="32" t="s">
        <v>23</v>
      </c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</row>
    <row r="262" spans="14:55" ht="15" customHeight="1">
      <c r="N262" s="22"/>
      <c r="O262" s="37">
        <v>219</v>
      </c>
      <c r="P262" s="38" t="s">
        <v>458</v>
      </c>
      <c r="Q262" s="38" t="s">
        <v>459</v>
      </c>
      <c r="R262" s="32" t="s">
        <v>23</v>
      </c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</row>
    <row r="263" spans="14:55" ht="15" customHeight="1">
      <c r="N263" s="22"/>
      <c r="O263" s="37">
        <v>220</v>
      </c>
      <c r="P263" s="38" t="s">
        <v>460</v>
      </c>
      <c r="Q263" s="38" t="s">
        <v>33</v>
      </c>
      <c r="R263" s="32" t="s">
        <v>23</v>
      </c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</row>
    <row r="264" spans="14:55" ht="15" customHeight="1">
      <c r="N264" s="22"/>
      <c r="O264" s="37">
        <v>221</v>
      </c>
      <c r="P264" s="38" t="s">
        <v>461</v>
      </c>
      <c r="Q264" s="38" t="s">
        <v>33</v>
      </c>
      <c r="R264" s="32" t="s">
        <v>23</v>
      </c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</row>
    <row r="265" spans="14:55" ht="15" customHeight="1">
      <c r="N265" s="22"/>
      <c r="O265" s="37">
        <v>222</v>
      </c>
      <c r="P265" s="38" t="s">
        <v>462</v>
      </c>
      <c r="Q265" s="38" t="s">
        <v>463</v>
      </c>
      <c r="R265" s="32" t="s">
        <v>23</v>
      </c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</row>
    <row r="266" spans="14:55" ht="15" customHeight="1">
      <c r="N266" s="22"/>
      <c r="O266" s="37">
        <v>223</v>
      </c>
      <c r="P266" s="38" t="s">
        <v>464</v>
      </c>
      <c r="Q266" s="38" t="s">
        <v>33</v>
      </c>
      <c r="R266" s="32" t="s">
        <v>23</v>
      </c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</row>
    <row r="267" spans="14:55" ht="15" customHeight="1">
      <c r="N267" s="22"/>
      <c r="O267" s="37">
        <v>224</v>
      </c>
      <c r="P267" s="38" t="s">
        <v>465</v>
      </c>
      <c r="Q267" s="38" t="s">
        <v>33</v>
      </c>
      <c r="R267" s="32" t="s">
        <v>23</v>
      </c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</row>
    <row r="268" spans="14:55" ht="15" customHeight="1">
      <c r="N268" s="22"/>
      <c r="O268" s="37">
        <v>225</v>
      </c>
      <c r="P268" s="38" t="s">
        <v>466</v>
      </c>
      <c r="Q268" s="38" t="s">
        <v>33</v>
      </c>
      <c r="R268" s="32" t="s">
        <v>23</v>
      </c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</row>
    <row r="269" spans="14:55" ht="15" customHeight="1">
      <c r="N269" s="22"/>
      <c r="O269" s="37">
        <v>226</v>
      </c>
      <c r="P269" s="38" t="s">
        <v>467</v>
      </c>
      <c r="Q269" s="38" t="s">
        <v>33</v>
      </c>
      <c r="R269" s="32" t="s">
        <v>23</v>
      </c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</row>
    <row r="270" spans="14:55" ht="15" customHeight="1">
      <c r="N270" s="22"/>
      <c r="O270" s="37">
        <v>227</v>
      </c>
      <c r="P270" s="38" t="s">
        <v>468</v>
      </c>
      <c r="Q270" s="38" t="s">
        <v>33</v>
      </c>
      <c r="R270" s="32" t="s">
        <v>23</v>
      </c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</row>
    <row r="271" spans="14:55" ht="15" customHeight="1">
      <c r="N271" s="22"/>
      <c r="O271" s="37">
        <v>228</v>
      </c>
      <c r="P271" s="38" t="s">
        <v>469</v>
      </c>
      <c r="Q271" s="38" t="s">
        <v>33</v>
      </c>
      <c r="R271" s="32" t="s">
        <v>23</v>
      </c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</row>
    <row r="272" spans="14:55" ht="15" customHeight="1">
      <c r="N272" s="22"/>
      <c r="O272" s="37">
        <v>229</v>
      </c>
      <c r="P272" s="38" t="s">
        <v>470</v>
      </c>
      <c r="Q272" s="38" t="s">
        <v>33</v>
      </c>
      <c r="R272" s="32" t="s">
        <v>23</v>
      </c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</row>
    <row r="273" spans="14:55" ht="15" customHeight="1">
      <c r="N273" s="22"/>
      <c r="O273" s="37">
        <v>230</v>
      </c>
      <c r="P273" s="38" t="s">
        <v>471</v>
      </c>
      <c r="Q273" s="38" t="s">
        <v>33</v>
      </c>
      <c r="R273" s="32" t="s">
        <v>23</v>
      </c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</row>
    <row r="274" spans="14:55" ht="15" customHeight="1">
      <c r="N274" s="22"/>
      <c r="O274" s="37">
        <v>231</v>
      </c>
      <c r="P274" s="38" t="s">
        <v>472</v>
      </c>
      <c r="Q274" s="38" t="s">
        <v>473</v>
      </c>
      <c r="R274" s="32" t="s">
        <v>23</v>
      </c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</row>
    <row r="275" spans="14:55" ht="15" customHeight="1">
      <c r="N275" s="22"/>
      <c r="O275" s="37">
        <v>232</v>
      </c>
      <c r="P275" s="38" t="s">
        <v>474</v>
      </c>
      <c r="Q275" s="38" t="s">
        <v>475</v>
      </c>
      <c r="R275" s="32" t="s">
        <v>23</v>
      </c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</row>
    <row r="276" spans="14:55" ht="15" customHeight="1">
      <c r="N276" s="22"/>
      <c r="O276" s="37">
        <v>233</v>
      </c>
      <c r="P276" s="38" t="s">
        <v>476</v>
      </c>
      <c r="Q276" s="38" t="s">
        <v>477</v>
      </c>
      <c r="R276" s="32" t="s">
        <v>23</v>
      </c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</row>
    <row r="277" spans="14:55" ht="15" customHeight="1">
      <c r="N277" s="22"/>
      <c r="O277" s="37">
        <v>234</v>
      </c>
      <c r="P277" s="38" t="s">
        <v>478</v>
      </c>
      <c r="Q277" s="38" t="s">
        <v>479</v>
      </c>
      <c r="R277" s="32" t="s">
        <v>23</v>
      </c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</row>
    <row r="278" spans="14:55" ht="15" customHeight="1">
      <c r="N278" s="22"/>
      <c r="O278" s="37">
        <v>235</v>
      </c>
      <c r="P278" s="38" t="s">
        <v>480</v>
      </c>
      <c r="Q278" s="38" t="s">
        <v>481</v>
      </c>
      <c r="R278" s="32" t="s">
        <v>23</v>
      </c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</row>
    <row r="279" spans="14:55" ht="15" customHeight="1">
      <c r="N279" s="22"/>
      <c r="O279" s="37">
        <v>236</v>
      </c>
      <c r="P279" s="38" t="s">
        <v>482</v>
      </c>
      <c r="Q279" s="38" t="s">
        <v>483</v>
      </c>
      <c r="R279" s="32" t="s">
        <v>23</v>
      </c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</row>
    <row r="280" spans="14:55" ht="15" customHeight="1">
      <c r="N280" s="22"/>
      <c r="O280" s="37">
        <v>237</v>
      </c>
      <c r="P280" s="38" t="s">
        <v>484</v>
      </c>
      <c r="Q280" s="38" t="s">
        <v>485</v>
      </c>
      <c r="R280" s="32" t="s">
        <v>23</v>
      </c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</row>
    <row r="281" spans="14:55" ht="15" customHeight="1">
      <c r="N281" s="22"/>
      <c r="O281" s="37">
        <v>238</v>
      </c>
      <c r="P281" s="38" t="s">
        <v>486</v>
      </c>
      <c r="Q281" s="38" t="s">
        <v>33</v>
      </c>
      <c r="R281" s="32" t="s">
        <v>23</v>
      </c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</row>
    <row r="282" spans="14:55" ht="15" customHeight="1">
      <c r="N282" s="22"/>
      <c r="O282" s="37">
        <v>239</v>
      </c>
      <c r="P282" s="38" t="s">
        <v>487</v>
      </c>
      <c r="Q282" s="38" t="s">
        <v>488</v>
      </c>
      <c r="R282" s="32" t="s">
        <v>23</v>
      </c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</row>
    <row r="283" spans="14:55" ht="15" customHeight="1">
      <c r="N283" s="22"/>
      <c r="O283" s="37">
        <v>240</v>
      </c>
      <c r="P283" s="38" t="s">
        <v>489</v>
      </c>
      <c r="Q283" s="38" t="s">
        <v>490</v>
      </c>
      <c r="R283" s="32" t="s">
        <v>23</v>
      </c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</row>
    <row r="284" spans="14:55" ht="15" customHeight="1">
      <c r="N284" s="22"/>
      <c r="O284" s="37">
        <v>241</v>
      </c>
      <c r="P284" s="38" t="s">
        <v>491</v>
      </c>
      <c r="Q284" s="38" t="s">
        <v>492</v>
      </c>
      <c r="R284" s="32" t="s">
        <v>23</v>
      </c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</row>
    <row r="285" spans="14:55" ht="15" customHeight="1">
      <c r="N285" s="22"/>
      <c r="O285" s="37">
        <v>242</v>
      </c>
      <c r="P285" s="38" t="s">
        <v>493</v>
      </c>
      <c r="Q285" s="38" t="s">
        <v>352</v>
      </c>
      <c r="R285" s="32" t="s">
        <v>23</v>
      </c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</row>
    <row r="286" spans="14:55" ht="15" customHeight="1">
      <c r="N286" s="22"/>
      <c r="O286" s="37">
        <v>243</v>
      </c>
      <c r="P286" s="38" t="s">
        <v>494</v>
      </c>
      <c r="Q286" s="38" t="s">
        <v>495</v>
      </c>
      <c r="R286" s="32" t="s">
        <v>23</v>
      </c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</row>
    <row r="287" spans="14:55" ht="15" customHeight="1">
      <c r="N287" s="22"/>
      <c r="O287" s="37">
        <v>244</v>
      </c>
      <c r="P287" s="39" t="s">
        <v>496</v>
      </c>
      <c r="Q287" s="39" t="s">
        <v>497</v>
      </c>
      <c r="R287" s="32" t="s">
        <v>23</v>
      </c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</row>
    <row r="288" spans="14:55" ht="15" customHeight="1">
      <c r="N288" s="22"/>
      <c r="O288" s="37">
        <v>245</v>
      </c>
      <c r="P288" s="39" t="s">
        <v>498</v>
      </c>
      <c r="Q288" s="39" t="s">
        <v>442</v>
      </c>
      <c r="R288" s="32" t="s">
        <v>23</v>
      </c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</row>
    <row r="289" spans="14:55" ht="15" customHeight="1">
      <c r="N289" s="22"/>
      <c r="O289" s="37">
        <v>246</v>
      </c>
      <c r="P289" s="39" t="s">
        <v>499</v>
      </c>
      <c r="Q289" s="39" t="s">
        <v>500</v>
      </c>
      <c r="R289" s="32" t="s">
        <v>23</v>
      </c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</row>
    <row r="290" spans="14:55" ht="15" customHeight="1">
      <c r="N290" s="22"/>
      <c r="O290" s="37">
        <v>247</v>
      </c>
      <c r="P290" s="39" t="s">
        <v>501</v>
      </c>
      <c r="Q290" s="39" t="s">
        <v>33</v>
      </c>
      <c r="R290" s="32" t="s">
        <v>23</v>
      </c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</row>
    <row r="291" spans="14:55" ht="15" customHeight="1">
      <c r="N291" s="22"/>
      <c r="O291" s="37">
        <v>248</v>
      </c>
      <c r="P291" s="38" t="s">
        <v>502</v>
      </c>
      <c r="Q291" s="38" t="s">
        <v>503</v>
      </c>
      <c r="R291" s="32" t="s">
        <v>23</v>
      </c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</row>
    <row r="292" spans="14:55" ht="15" customHeight="1">
      <c r="N292" s="22"/>
      <c r="O292" s="37">
        <v>249</v>
      </c>
      <c r="P292" s="39" t="s">
        <v>504</v>
      </c>
      <c r="Q292" s="38" t="s">
        <v>362</v>
      </c>
      <c r="R292" s="32" t="s">
        <v>23</v>
      </c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</row>
    <row r="293" spans="14:55" ht="15" customHeight="1">
      <c r="N293" s="22"/>
      <c r="O293" s="37">
        <v>250</v>
      </c>
      <c r="P293" s="39" t="s">
        <v>505</v>
      </c>
      <c r="Q293" s="38" t="s">
        <v>33</v>
      </c>
      <c r="R293" s="32" t="s">
        <v>24</v>
      </c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</row>
    <row r="294" spans="14:55" ht="15" customHeight="1">
      <c r="N294" s="22"/>
      <c r="O294" s="37">
        <v>251</v>
      </c>
      <c r="P294" s="39" t="s">
        <v>506</v>
      </c>
      <c r="Q294" s="38" t="s">
        <v>314</v>
      </c>
      <c r="R294" s="32" t="s">
        <v>24</v>
      </c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</row>
    <row r="295" spans="14:55" ht="15" customHeight="1">
      <c r="N295" s="22"/>
      <c r="O295" s="37">
        <v>252</v>
      </c>
      <c r="P295" s="39" t="s">
        <v>507</v>
      </c>
      <c r="Q295" s="38" t="s">
        <v>155</v>
      </c>
      <c r="R295" s="32" t="s">
        <v>23</v>
      </c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</row>
    <row r="296" spans="14:55" ht="15" customHeight="1">
      <c r="N296" s="22"/>
      <c r="O296" s="37">
        <v>253</v>
      </c>
      <c r="P296" s="39" t="s">
        <v>508</v>
      </c>
      <c r="Q296" s="38" t="s">
        <v>33</v>
      </c>
      <c r="R296" s="32" t="s">
        <v>23</v>
      </c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</row>
    <row r="297" spans="14:55" ht="15" customHeight="1">
      <c r="N297" s="22"/>
      <c r="O297" s="37">
        <v>254</v>
      </c>
      <c r="P297" s="39" t="s">
        <v>509</v>
      </c>
      <c r="Q297" s="38" t="s">
        <v>33</v>
      </c>
      <c r="R297" s="32" t="s">
        <v>23</v>
      </c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</row>
    <row r="298" spans="14:55" ht="15" customHeight="1">
      <c r="N298" s="22"/>
      <c r="O298" s="37">
        <v>255</v>
      </c>
      <c r="P298" s="39" t="s">
        <v>510</v>
      </c>
      <c r="Q298" s="38" t="s">
        <v>511</v>
      </c>
      <c r="R298" s="32" t="s">
        <v>23</v>
      </c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</row>
    <row r="299" spans="14:55" ht="15" customHeight="1">
      <c r="N299" s="22"/>
      <c r="O299" s="37">
        <v>256</v>
      </c>
      <c r="P299" s="39" t="s">
        <v>512</v>
      </c>
      <c r="Q299" s="38" t="s">
        <v>513</v>
      </c>
      <c r="R299" s="32" t="s">
        <v>23</v>
      </c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</row>
    <row r="300" spans="14:55" ht="15" customHeight="1">
      <c r="N300" s="22"/>
      <c r="O300" s="37">
        <v>257</v>
      </c>
      <c r="P300" s="39" t="s">
        <v>514</v>
      </c>
      <c r="Q300" s="38" t="s">
        <v>33</v>
      </c>
      <c r="R300" s="32" t="s">
        <v>24</v>
      </c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</row>
    <row r="301" spans="14:55" ht="15" customHeight="1">
      <c r="N301" s="22"/>
      <c r="O301" s="37">
        <v>258</v>
      </c>
      <c r="P301" s="39" t="s">
        <v>515</v>
      </c>
      <c r="Q301" s="38" t="s">
        <v>181</v>
      </c>
      <c r="R301" s="32" t="s">
        <v>24</v>
      </c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</row>
    <row r="302" spans="14:55" ht="15" customHeight="1">
      <c r="N302" s="22"/>
      <c r="O302" s="37">
        <v>259</v>
      </c>
      <c r="P302" s="39" t="s">
        <v>516</v>
      </c>
      <c r="Q302" s="38" t="s">
        <v>517</v>
      </c>
      <c r="R302" s="32" t="s">
        <v>24</v>
      </c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</row>
    <row r="303" spans="14:55" ht="15" customHeight="1">
      <c r="N303" s="22"/>
      <c r="O303" s="37">
        <v>260</v>
      </c>
      <c r="P303" s="39" t="s">
        <v>518</v>
      </c>
      <c r="Q303" s="38" t="s">
        <v>33</v>
      </c>
      <c r="R303" s="32" t="s">
        <v>23</v>
      </c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</row>
    <row r="304" spans="14:55" ht="15" customHeight="1">
      <c r="N304" s="22"/>
      <c r="O304" s="37">
        <v>261</v>
      </c>
      <c r="P304" s="39" t="s">
        <v>519</v>
      </c>
      <c r="Q304" s="38" t="s">
        <v>191</v>
      </c>
      <c r="R304" s="32" t="s">
        <v>23</v>
      </c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</row>
    <row r="305" spans="14:55" ht="15" customHeight="1">
      <c r="N305" s="22"/>
      <c r="O305" s="37">
        <v>262</v>
      </c>
      <c r="P305" s="39" t="s">
        <v>520</v>
      </c>
      <c r="Q305" s="38" t="s">
        <v>409</v>
      </c>
      <c r="R305" s="32" t="s">
        <v>23</v>
      </c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</row>
    <row r="306" spans="14:55" ht="15" customHeight="1">
      <c r="N306" s="22"/>
      <c r="O306" s="37">
        <v>263</v>
      </c>
      <c r="P306" s="39" t="s">
        <v>521</v>
      </c>
      <c r="Q306" s="38" t="s">
        <v>522</v>
      </c>
      <c r="R306" s="32" t="s">
        <v>23</v>
      </c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</row>
    <row r="307" spans="14:55" ht="15" customHeight="1">
      <c r="N307" s="22"/>
      <c r="O307" s="37">
        <v>264</v>
      </c>
      <c r="P307" s="39" t="s">
        <v>523</v>
      </c>
      <c r="Q307" s="38" t="s">
        <v>59</v>
      </c>
      <c r="R307" s="32" t="s">
        <v>23</v>
      </c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</row>
    <row r="308" spans="14:55" ht="15" customHeight="1">
      <c r="N308" s="22"/>
      <c r="O308" s="37">
        <v>265</v>
      </c>
      <c r="P308" s="39" t="s">
        <v>524</v>
      </c>
      <c r="Q308" s="38" t="s">
        <v>301</v>
      </c>
      <c r="R308" s="32" t="s">
        <v>24</v>
      </c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</row>
    <row r="309" spans="14:55" ht="15" customHeight="1">
      <c r="N309" s="22"/>
      <c r="O309" s="37">
        <v>266</v>
      </c>
      <c r="P309" s="39" t="s">
        <v>525</v>
      </c>
      <c r="Q309" s="38" t="s">
        <v>526</v>
      </c>
      <c r="R309" s="32" t="s">
        <v>23</v>
      </c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</row>
    <row r="310" spans="14:55" ht="15" customHeight="1">
      <c r="N310" s="22"/>
      <c r="O310" s="37">
        <v>267</v>
      </c>
      <c r="P310" s="39" t="s">
        <v>527</v>
      </c>
      <c r="Q310" s="38" t="s">
        <v>33</v>
      </c>
      <c r="R310" s="32" t="s">
        <v>23</v>
      </c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</row>
    <row r="311" spans="14:55" ht="15" customHeight="1">
      <c r="N311" s="22"/>
      <c r="O311" s="37">
        <v>268</v>
      </c>
      <c r="P311" s="39" t="s">
        <v>528</v>
      </c>
      <c r="Q311" s="38" t="s">
        <v>529</v>
      </c>
      <c r="R311" s="32" t="s">
        <v>23</v>
      </c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</row>
    <row r="312" spans="14:55" ht="15" customHeight="1">
      <c r="N312" s="22"/>
      <c r="O312" s="37">
        <v>269</v>
      </c>
      <c r="P312" s="39" t="s">
        <v>530</v>
      </c>
      <c r="Q312" s="38" t="s">
        <v>257</v>
      </c>
      <c r="R312" s="32" t="s">
        <v>24</v>
      </c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</row>
    <row r="313" spans="14:55" ht="15" customHeight="1">
      <c r="N313" s="22"/>
      <c r="O313" s="37">
        <v>270</v>
      </c>
      <c r="P313" s="39" t="s">
        <v>531</v>
      </c>
      <c r="Q313" s="38" t="s">
        <v>463</v>
      </c>
      <c r="R313" s="32" t="s">
        <v>24</v>
      </c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</row>
    <row r="314" spans="14:55" ht="15" customHeight="1">
      <c r="N314" s="22"/>
      <c r="O314" s="37">
        <v>271</v>
      </c>
      <c r="P314" s="39" t="s">
        <v>532</v>
      </c>
      <c r="Q314" s="38" t="s">
        <v>533</v>
      </c>
      <c r="R314" s="32" t="s">
        <v>23</v>
      </c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</row>
    <row r="315" spans="14:55" ht="15" customHeight="1">
      <c r="N315" s="22"/>
      <c r="O315" s="37">
        <v>272</v>
      </c>
      <c r="P315" s="39" t="s">
        <v>534</v>
      </c>
      <c r="Q315" s="38" t="s">
        <v>33</v>
      </c>
      <c r="R315" s="32" t="s">
        <v>24</v>
      </c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</row>
    <row r="316" spans="14:55" ht="15" customHeight="1">
      <c r="N316" s="22"/>
      <c r="O316" s="37">
        <v>273</v>
      </c>
      <c r="P316" s="39" t="s">
        <v>535</v>
      </c>
      <c r="Q316" s="38" t="s">
        <v>33</v>
      </c>
      <c r="R316" s="32" t="s">
        <v>23</v>
      </c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</row>
    <row r="317" spans="14:55" ht="15" customHeight="1">
      <c r="N317" s="22"/>
      <c r="O317" s="37">
        <v>274</v>
      </c>
      <c r="P317" s="39" t="s">
        <v>536</v>
      </c>
      <c r="Q317" s="38" t="s">
        <v>537</v>
      </c>
      <c r="R317" s="32" t="s">
        <v>23</v>
      </c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</row>
    <row r="318" spans="14:55" ht="15" customHeight="1">
      <c r="N318" s="22"/>
      <c r="O318" s="37">
        <v>275</v>
      </c>
      <c r="P318" s="39" t="s">
        <v>538</v>
      </c>
      <c r="Q318" s="38" t="s">
        <v>264</v>
      </c>
      <c r="R318" s="32" t="s">
        <v>24</v>
      </c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</row>
    <row r="319" spans="14:55" ht="15" customHeight="1">
      <c r="N319" s="22"/>
      <c r="O319" s="37">
        <v>276</v>
      </c>
      <c r="P319" s="39" t="s">
        <v>539</v>
      </c>
      <c r="Q319" s="38" t="s">
        <v>85</v>
      </c>
      <c r="R319" s="32" t="s">
        <v>24</v>
      </c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</row>
    <row r="320" spans="14:55" ht="15" customHeight="1">
      <c r="N320" s="22"/>
      <c r="O320" s="37">
        <v>277</v>
      </c>
      <c r="P320" s="39" t="s">
        <v>540</v>
      </c>
      <c r="Q320" s="38" t="s">
        <v>541</v>
      </c>
      <c r="R320" s="32" t="s">
        <v>23</v>
      </c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</row>
    <row r="321" spans="14:55" ht="15" customHeight="1">
      <c r="N321" s="22"/>
      <c r="O321" s="37">
        <v>278</v>
      </c>
      <c r="P321" s="39" t="s">
        <v>542</v>
      </c>
      <c r="Q321" s="38" t="s">
        <v>457</v>
      </c>
      <c r="R321" s="32" t="s">
        <v>24</v>
      </c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</row>
    <row r="322" spans="14:55" ht="15" customHeight="1">
      <c r="N322" s="22"/>
      <c r="O322" s="37">
        <v>279</v>
      </c>
      <c r="P322" s="39" t="s">
        <v>543</v>
      </c>
      <c r="Q322" s="38" t="s">
        <v>544</v>
      </c>
      <c r="R322" s="32" t="s">
        <v>23</v>
      </c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</row>
    <row r="323" spans="14:55" ht="15" customHeight="1">
      <c r="N323" s="22"/>
      <c r="O323" s="37">
        <v>280</v>
      </c>
      <c r="P323" s="39" t="s">
        <v>545</v>
      </c>
      <c r="Q323" s="38" t="s">
        <v>356</v>
      </c>
      <c r="R323" s="32" t="s">
        <v>24</v>
      </c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</row>
    <row r="324" spans="14:55" ht="15" customHeight="1">
      <c r="N324" s="22"/>
      <c r="O324" s="37">
        <v>281</v>
      </c>
      <c r="P324" s="39" t="s">
        <v>546</v>
      </c>
      <c r="Q324" s="38" t="s">
        <v>547</v>
      </c>
      <c r="R324" s="32" t="s">
        <v>23</v>
      </c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</row>
    <row r="325" spans="14:55" ht="15" customHeight="1">
      <c r="N325" s="22"/>
      <c r="O325" s="37">
        <v>282</v>
      </c>
      <c r="P325" s="39" t="s">
        <v>548</v>
      </c>
      <c r="Q325" s="38" t="s">
        <v>549</v>
      </c>
      <c r="R325" s="32" t="s">
        <v>23</v>
      </c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</row>
    <row r="326" spans="14:55" ht="15" customHeight="1">
      <c r="N326" s="22"/>
      <c r="O326" s="37">
        <v>283</v>
      </c>
      <c r="P326" s="39" t="s">
        <v>550</v>
      </c>
      <c r="Q326" s="38" t="s">
        <v>409</v>
      </c>
      <c r="R326" s="32" t="s">
        <v>24</v>
      </c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</row>
    <row r="327" spans="14:55" ht="15" customHeight="1">
      <c r="N327" s="22"/>
      <c r="O327" s="37">
        <v>284</v>
      </c>
      <c r="P327" s="39" t="s">
        <v>551</v>
      </c>
      <c r="Q327" s="38" t="s">
        <v>227</v>
      </c>
      <c r="R327" s="32" t="s">
        <v>24</v>
      </c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</row>
    <row r="328" spans="14:55" ht="15" customHeight="1">
      <c r="N328" s="22"/>
      <c r="O328" s="37">
        <v>285</v>
      </c>
      <c r="P328" s="39" t="s">
        <v>552</v>
      </c>
      <c r="Q328" s="38" t="s">
        <v>33</v>
      </c>
      <c r="R328" s="32" t="s">
        <v>23</v>
      </c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</row>
    <row r="329" spans="14:55" ht="15" customHeight="1">
      <c r="N329" s="22"/>
      <c r="O329" s="37">
        <v>286</v>
      </c>
      <c r="P329" s="39" t="s">
        <v>553</v>
      </c>
      <c r="Q329" s="38" t="s">
        <v>274</v>
      </c>
      <c r="R329" s="32" t="s">
        <v>24</v>
      </c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</row>
    <row r="330" spans="14:55" ht="15" customHeight="1">
      <c r="N330" s="22"/>
      <c r="O330" s="37">
        <v>287</v>
      </c>
      <c r="P330" s="39" t="s">
        <v>554</v>
      </c>
      <c r="Q330" s="39" t="s">
        <v>555</v>
      </c>
      <c r="R330" s="32" t="s">
        <v>23</v>
      </c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</row>
    <row r="331" spans="14:55" ht="15" customHeight="1">
      <c r="N331" s="22"/>
      <c r="O331" s="37">
        <v>288</v>
      </c>
      <c r="P331" s="39" t="s">
        <v>556</v>
      </c>
      <c r="Q331" s="38" t="s">
        <v>149</v>
      </c>
      <c r="R331" s="32" t="s">
        <v>24</v>
      </c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</row>
    <row r="332" spans="14:55" ht="15" customHeight="1">
      <c r="N332" s="22"/>
      <c r="O332" s="37">
        <v>289</v>
      </c>
      <c r="P332" s="39" t="s">
        <v>557</v>
      </c>
      <c r="Q332" s="38" t="s">
        <v>558</v>
      </c>
      <c r="R332" s="32" t="s">
        <v>23</v>
      </c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</row>
    <row r="333" spans="14:55" ht="15" customHeight="1">
      <c r="N333" s="22"/>
      <c r="O333" s="37">
        <v>290</v>
      </c>
      <c r="P333" s="39" t="s">
        <v>559</v>
      </c>
      <c r="Q333" s="38" t="s">
        <v>139</v>
      </c>
      <c r="R333" s="32" t="s">
        <v>24</v>
      </c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</row>
    <row r="334" spans="14:55" ht="15" customHeight="1">
      <c r="N334" s="22"/>
      <c r="O334" s="37">
        <v>291</v>
      </c>
      <c r="P334" s="39" t="s">
        <v>560</v>
      </c>
      <c r="Q334" s="38" t="s">
        <v>195</v>
      </c>
      <c r="R334" s="32" t="s">
        <v>24</v>
      </c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</row>
    <row r="335" spans="14:55" ht="15" customHeight="1">
      <c r="N335" s="22"/>
      <c r="O335" s="37">
        <v>292</v>
      </c>
      <c r="P335" s="39" t="s">
        <v>561</v>
      </c>
      <c r="Q335" s="38" t="s">
        <v>386</v>
      </c>
      <c r="R335" s="32" t="s">
        <v>24</v>
      </c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</row>
    <row r="336" spans="14:55" ht="15" customHeight="1">
      <c r="N336" s="22"/>
      <c r="O336" s="37">
        <v>293</v>
      </c>
      <c r="P336" s="39" t="s">
        <v>562</v>
      </c>
      <c r="Q336" s="38" t="s">
        <v>563</v>
      </c>
      <c r="R336" s="32" t="s">
        <v>23</v>
      </c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</row>
    <row r="337" spans="14:55" ht="15" customHeight="1">
      <c r="N337" s="22"/>
      <c r="O337" s="37">
        <v>294</v>
      </c>
      <c r="P337" s="39" t="s">
        <v>564</v>
      </c>
      <c r="Q337" s="38" t="s">
        <v>339</v>
      </c>
      <c r="R337" s="32" t="s">
        <v>24</v>
      </c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</row>
    <row r="338" spans="14:55" ht="15" customHeight="1">
      <c r="N338" s="22"/>
      <c r="O338" s="37">
        <v>295</v>
      </c>
      <c r="P338" s="39" t="s">
        <v>565</v>
      </c>
      <c r="Q338" s="38" t="s">
        <v>382</v>
      </c>
      <c r="R338" s="32" t="s">
        <v>23</v>
      </c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</row>
    <row r="339" spans="14:55" ht="15" customHeight="1">
      <c r="N339" s="22"/>
      <c r="O339" s="37">
        <v>296</v>
      </c>
      <c r="P339" s="39" t="s">
        <v>566</v>
      </c>
      <c r="Q339" s="38" t="s">
        <v>567</v>
      </c>
      <c r="R339" s="32" t="s">
        <v>23</v>
      </c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</row>
    <row r="340" spans="14:55" ht="15" customHeight="1">
      <c r="N340" s="22"/>
      <c r="O340" s="37">
        <v>297</v>
      </c>
      <c r="P340" s="39" t="s">
        <v>568</v>
      </c>
      <c r="Q340" s="38" t="s">
        <v>280</v>
      </c>
      <c r="R340" s="32" t="s">
        <v>24</v>
      </c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</row>
    <row r="341" spans="14:55" ht="15" customHeight="1">
      <c r="N341" s="22"/>
      <c r="O341" s="37">
        <v>298</v>
      </c>
      <c r="P341" s="39" t="s">
        <v>569</v>
      </c>
      <c r="Q341" s="38" t="s">
        <v>289</v>
      </c>
      <c r="R341" s="32" t="s">
        <v>24</v>
      </c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</row>
    <row r="342" spans="14:55" ht="15" customHeight="1">
      <c r="N342" s="22"/>
      <c r="O342" s="37">
        <v>299</v>
      </c>
      <c r="P342" s="39" t="s">
        <v>570</v>
      </c>
      <c r="Q342" s="38" t="s">
        <v>488</v>
      </c>
      <c r="R342" s="32" t="s">
        <v>24</v>
      </c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</row>
    <row r="343" spans="14:55" ht="15" customHeight="1">
      <c r="N343" s="22"/>
      <c r="O343" s="37">
        <v>300</v>
      </c>
      <c r="P343" s="39" t="s">
        <v>571</v>
      </c>
      <c r="Q343" s="38" t="s">
        <v>572</v>
      </c>
      <c r="R343" s="32" t="s">
        <v>23</v>
      </c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</row>
    <row r="344" spans="14:55" ht="15" customHeight="1">
      <c r="N344" s="22"/>
      <c r="O344" s="37">
        <v>301</v>
      </c>
      <c r="P344" s="39" t="s">
        <v>573</v>
      </c>
      <c r="Q344" s="38" t="s">
        <v>424</v>
      </c>
      <c r="R344" s="32" t="s">
        <v>24</v>
      </c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</row>
    <row r="345" spans="14:55" ht="15" customHeight="1">
      <c r="N345" s="22"/>
      <c r="O345" s="37">
        <v>302</v>
      </c>
      <c r="P345" s="59" t="s">
        <v>574</v>
      </c>
      <c r="Q345" s="60" t="s">
        <v>567</v>
      </c>
      <c r="R345" s="61" t="s">
        <v>23</v>
      </c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</row>
    <row r="346" spans="14:55" ht="15" customHeight="1">
      <c r="N346" s="22"/>
      <c r="O346" s="37">
        <v>303</v>
      </c>
      <c r="P346" s="59" t="s">
        <v>575</v>
      </c>
      <c r="Q346" s="60" t="s">
        <v>576</v>
      </c>
      <c r="R346" s="61" t="s">
        <v>23</v>
      </c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</row>
    <row r="347" spans="14:55" ht="15" customHeight="1">
      <c r="N347" s="22"/>
      <c r="O347" s="37">
        <v>304</v>
      </c>
      <c r="P347" s="59" t="s">
        <v>577</v>
      </c>
      <c r="Q347" s="60" t="s">
        <v>578</v>
      </c>
      <c r="R347" s="61" t="s">
        <v>23</v>
      </c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</row>
    <row r="348" spans="14:55" ht="15" customHeight="1">
      <c r="N348" s="22"/>
      <c r="O348" s="37">
        <v>305</v>
      </c>
      <c r="P348" s="59" t="s">
        <v>579</v>
      </c>
      <c r="Q348" s="60" t="s">
        <v>33</v>
      </c>
      <c r="R348" s="61" t="s">
        <v>24</v>
      </c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</row>
    <row r="349" spans="14:55" ht="15" customHeight="1">
      <c r="N349" s="22"/>
      <c r="O349" s="37">
        <v>306</v>
      </c>
      <c r="P349" s="59" t="s">
        <v>580</v>
      </c>
      <c r="Q349" s="60" t="s">
        <v>404</v>
      </c>
      <c r="R349" s="61" t="s">
        <v>23</v>
      </c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</row>
    <row r="350" spans="14:55" ht="15" customHeight="1">
      <c r="N350" s="22"/>
      <c r="O350" s="37">
        <v>307</v>
      </c>
      <c r="P350" s="59" t="s">
        <v>581</v>
      </c>
      <c r="Q350" s="60" t="s">
        <v>492</v>
      </c>
      <c r="R350" s="61" t="s">
        <v>24</v>
      </c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</row>
    <row r="351" spans="14:55" ht="15" customHeight="1">
      <c r="N351" s="22"/>
      <c r="O351" s="37">
        <v>308</v>
      </c>
      <c r="P351" s="59" t="s">
        <v>582</v>
      </c>
      <c r="Q351" s="60" t="s">
        <v>572</v>
      </c>
      <c r="R351" s="61" t="s">
        <v>24</v>
      </c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</row>
    <row r="352" spans="14:55" ht="15" customHeight="1">
      <c r="N352" s="22"/>
      <c r="O352" s="37">
        <v>309</v>
      </c>
      <c r="P352" s="59" t="s">
        <v>583</v>
      </c>
      <c r="Q352" s="60" t="s">
        <v>348</v>
      </c>
      <c r="R352" s="61" t="s">
        <v>24</v>
      </c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</row>
    <row r="353" spans="14:55" ht="15" customHeight="1">
      <c r="N353" s="22"/>
      <c r="O353" s="37">
        <v>310</v>
      </c>
      <c r="P353" s="59" t="s">
        <v>584</v>
      </c>
      <c r="Q353" s="60" t="s">
        <v>161</v>
      </c>
      <c r="R353" s="61" t="s">
        <v>24</v>
      </c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</row>
    <row r="354" spans="14:55" ht="15" customHeight="1">
      <c r="N354" s="22"/>
      <c r="O354" s="37">
        <v>311</v>
      </c>
      <c r="P354" s="59" t="s">
        <v>585</v>
      </c>
      <c r="Q354" s="60" t="s">
        <v>432</v>
      </c>
      <c r="R354" s="61" t="s">
        <v>24</v>
      </c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</row>
    <row r="355" spans="14:55" ht="15" customHeight="1">
      <c r="N355" s="22"/>
      <c r="O355" s="37">
        <v>312</v>
      </c>
      <c r="P355" s="59" t="s">
        <v>586</v>
      </c>
      <c r="Q355" s="60" t="s">
        <v>475</v>
      </c>
      <c r="R355" s="61" t="s">
        <v>24</v>
      </c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</row>
    <row r="356" spans="14:55" ht="15" customHeight="1">
      <c r="N356" s="22"/>
      <c r="O356" s="37"/>
      <c r="P356" s="39"/>
      <c r="Q356" s="38"/>
      <c r="R356" s="3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</row>
    <row r="357" spans="14:55" ht="15" customHeight="1">
      <c r="N357" s="22"/>
      <c r="O357" s="37"/>
      <c r="P357" s="39"/>
      <c r="Q357" s="38"/>
      <c r="R357" s="3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</row>
    <row r="358" spans="14:55" ht="15" customHeight="1">
      <c r="N358" s="22"/>
      <c r="O358" s="37"/>
      <c r="P358" s="39"/>
      <c r="Q358" s="38"/>
      <c r="R358" s="3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</row>
    <row r="359" spans="14:55" ht="15" customHeight="1">
      <c r="N359" s="22"/>
      <c r="O359" s="37"/>
      <c r="P359" s="39"/>
      <c r="Q359" s="38"/>
      <c r="R359" s="3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</row>
    <row r="360" spans="14:55" ht="15" customHeight="1">
      <c r="N360" s="22"/>
      <c r="O360" s="37"/>
      <c r="P360" s="39"/>
      <c r="Q360" s="38"/>
      <c r="R360" s="3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</row>
    <row r="361" spans="14:55" ht="15" customHeight="1">
      <c r="N361" s="22"/>
      <c r="O361" s="37"/>
      <c r="P361" s="39"/>
      <c r="Q361" s="38"/>
      <c r="R361" s="3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</row>
    <row r="362" spans="14:55" ht="15" customHeight="1">
      <c r="N362" s="22"/>
      <c r="O362" s="37"/>
      <c r="P362" s="39"/>
      <c r="Q362" s="38"/>
      <c r="R362" s="3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</row>
    <row r="363" spans="14:55" ht="15" customHeight="1">
      <c r="N363" s="22"/>
      <c r="O363" s="40"/>
      <c r="P363" s="41"/>
      <c r="Q363" s="42"/>
      <c r="R363" s="43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</row>
    <row r="364" spans="14:55" ht="15" customHeight="1"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</row>
    <row r="365" spans="14:55" ht="15" customHeight="1"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</row>
  </sheetData>
  <mergeCells count="29">
    <mergeCell ref="AA42:AL42"/>
    <mergeCell ref="J18:K18"/>
    <mergeCell ref="J28:K28"/>
    <mergeCell ref="J26:K26"/>
    <mergeCell ref="J30:K30"/>
    <mergeCell ref="B34:C34"/>
    <mergeCell ref="B33:C33"/>
    <mergeCell ref="J31:K31"/>
    <mergeCell ref="J21:K21"/>
    <mergeCell ref="J24:K24"/>
    <mergeCell ref="J27:K27"/>
    <mergeCell ref="J12:K12"/>
    <mergeCell ref="J22:K22"/>
    <mergeCell ref="J11:K11"/>
    <mergeCell ref="J20:K20"/>
    <mergeCell ref="J29:K29"/>
    <mergeCell ref="J13:K13"/>
    <mergeCell ref="J25:K25"/>
    <mergeCell ref="J23:K23"/>
    <mergeCell ref="J14:K14"/>
    <mergeCell ref="J15:K15"/>
    <mergeCell ref="J16:K16"/>
    <mergeCell ref="J17:K17"/>
    <mergeCell ref="J19:K19"/>
    <mergeCell ref="C4:K4"/>
    <mergeCell ref="C5:K5"/>
    <mergeCell ref="B7:K8"/>
    <mergeCell ref="J9:K9"/>
    <mergeCell ref="J10:K10"/>
  </mergeCells>
  <phoneticPr fontId="2" type="noConversion"/>
  <conditionalFormatting sqref="B10:B31">
    <cfRule type="expression" dxfId="8" priority="1" stopIfTrue="1">
      <formula>IF(E10="Incluir",1,0)</formula>
    </cfRule>
    <cfRule type="expression" dxfId="7" priority="2" stopIfTrue="1">
      <formula>IF(E10="Excluir",1,0)</formula>
    </cfRule>
    <cfRule type="expression" dxfId="6" priority="3" stopIfTrue="1">
      <formula>IF(E10="Alterar",1,0)</formula>
    </cfRule>
  </conditionalFormatting>
  <conditionalFormatting sqref="E10:H31">
    <cfRule type="cellIs" dxfId="5" priority="14" stopIfTrue="1" operator="equal">
      <formula>"Alterar"</formula>
    </cfRule>
    <cfRule type="cellIs" dxfId="4" priority="15" stopIfTrue="1" operator="equal">
      <formula>"Incluir"</formula>
    </cfRule>
    <cfRule type="cellIs" dxfId="3" priority="16" stopIfTrue="1" operator="equal">
      <formula>"Excluir"</formula>
    </cfRule>
  </conditionalFormatting>
  <conditionalFormatting sqref="I10:I31">
    <cfRule type="expression" dxfId="2" priority="4" stopIfTrue="1">
      <formula>IF(E10="Incluir",1,0)</formula>
    </cfRule>
    <cfRule type="expression" dxfId="1" priority="5" stopIfTrue="1">
      <formula>IF(E10="Excluir",1,0)</formula>
    </cfRule>
    <cfRule type="expression" dxfId="0" priority="6" stopIfTrue="1">
      <formula>IF(E10="Alterar",1,0)</formula>
    </cfRule>
  </conditionalFormatting>
  <dataValidations count="9">
    <dataValidation type="list" allowBlank="1" showInputMessage="1" showErrorMessage="1" sqref="J10:K10" xr:uid="{E5D94B8E-0B1E-4B95-972A-D2D15E06E901}">
      <formula1>$N$10:$X$10</formula1>
    </dataValidation>
    <dataValidation type="list" allowBlank="1" showInputMessage="1" showErrorMessage="1" sqref="J11:K11" xr:uid="{88221D1F-93DF-4919-AC61-41D674824EB5}">
      <formula1>$N$11:$X$11</formula1>
    </dataValidation>
    <dataValidation type="list" allowBlank="1" showInputMessage="1" showErrorMessage="1" sqref="J12:K12" xr:uid="{44F00A92-B3F6-4D0A-86BA-96BBC5B8364A}">
      <formula1>$N$12:$X$12</formula1>
    </dataValidation>
    <dataValidation type="list" allowBlank="1" showInputMessage="1" showErrorMessage="1" sqref="J13:K13" xr:uid="{3023DA5A-B02B-49F5-A75A-6344C62112FC}">
      <formula1>$N$13:$X$13</formula1>
    </dataValidation>
    <dataValidation type="list" allowBlank="1" showInputMessage="1" showErrorMessage="1" sqref="J14:K14" xr:uid="{C02D7752-7293-4213-B91F-B68BE02D92EB}">
      <formula1>$N$14:$X$14</formula1>
    </dataValidation>
    <dataValidation type="list" allowBlank="1" showInputMessage="1" showErrorMessage="1" sqref="J15:K15" xr:uid="{8F62C9E4-8E09-422A-89B3-4772A1EFA51B}">
      <formula1>$N$15:$X$15</formula1>
    </dataValidation>
    <dataValidation type="list" allowBlank="1" showInputMessage="1" showErrorMessage="1" sqref="J16:K31" xr:uid="{076B9CE7-B0EA-4AB6-A29D-8C1E4573FE1B}">
      <formula1>N16:X16</formula1>
    </dataValidation>
    <dataValidation type="list" allowBlank="1" showInputMessage="1" showErrorMessage="1" sqref="E10:E31 F11:H31" xr:uid="{1AFD9563-924B-432E-8C50-BD9853302924}">
      <formula1>$Z$43:$Z$46</formula1>
    </dataValidation>
    <dataValidation type="list" allowBlank="1" showInputMessage="1" showErrorMessage="1" sqref="D10:D31" xr:uid="{13216BB5-5FD3-4A42-8294-CCEFFE8FD87E}">
      <formula1>$AW$43:$AW$67</formula1>
    </dataValidation>
  </dataValidations>
  <printOptions horizontalCentered="1" verticalCentered="1"/>
  <pageMargins left="0.33" right="0.15748031496062992" top="0.27559055118110237" bottom="0.35433070866141736" header="0.19685039370078741" footer="0.15748031496062992"/>
  <pageSetup paperSize="9" scale="9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CENTRO PAULA SOUZA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 N E X O I</dc:title>
  <dc:subject/>
  <dc:creator>a1nunes</dc:creator>
  <cp:keywords/>
  <dc:description/>
  <cp:lastModifiedBy/>
  <cp:revision/>
  <dcterms:created xsi:type="dcterms:W3CDTF">2002-10-01T17:53:40Z</dcterms:created>
  <dcterms:modified xsi:type="dcterms:W3CDTF">2026-02-23T13:53:00Z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380b4d-8a71-4241-982c-3816ad3ce8fc_Enabled">
    <vt:lpwstr>true</vt:lpwstr>
  </property>
  <property fmtid="{D5CDD505-2E9C-101B-9397-08002B2CF9AE}" pid="3" name="MSIP_Label_ff380b4d-8a71-4241-982c-3816ad3ce8fc_SetDate">
    <vt:lpwstr>2025-09-17T16:56:13Z</vt:lpwstr>
  </property>
  <property fmtid="{D5CDD505-2E9C-101B-9397-08002B2CF9AE}" pid="4" name="MSIP_Label_ff380b4d-8a71-4241-982c-3816ad3ce8fc_Method">
    <vt:lpwstr>Standard</vt:lpwstr>
  </property>
  <property fmtid="{D5CDD505-2E9C-101B-9397-08002B2CF9AE}" pid="5" name="MSIP_Label_ff380b4d-8a71-4241-982c-3816ad3ce8fc_Name">
    <vt:lpwstr>defa4170-0d19-0005-0004-bc88714345d2</vt:lpwstr>
  </property>
  <property fmtid="{D5CDD505-2E9C-101B-9397-08002B2CF9AE}" pid="6" name="MSIP_Label_ff380b4d-8a71-4241-982c-3816ad3ce8fc_SiteId">
    <vt:lpwstr>eabe64c5-68f5-4a76-8301-9577a679e449</vt:lpwstr>
  </property>
  <property fmtid="{D5CDD505-2E9C-101B-9397-08002B2CF9AE}" pid="7" name="MSIP_Label_ff380b4d-8a71-4241-982c-3816ad3ce8fc_ActionId">
    <vt:lpwstr>34bc9db0-d3f8-4d8d-8df1-63fa36fb4250</vt:lpwstr>
  </property>
  <property fmtid="{D5CDD505-2E9C-101B-9397-08002B2CF9AE}" pid="8" name="MSIP_Label_ff380b4d-8a71-4241-982c-3816ad3ce8fc_ContentBits">
    <vt:lpwstr>0</vt:lpwstr>
  </property>
  <property fmtid="{D5CDD505-2E9C-101B-9397-08002B2CF9AE}" pid="9" name="MSIP_Label_ff380b4d-8a71-4241-982c-3816ad3ce8fc_Tag">
    <vt:lpwstr>10, 3, 0, 1</vt:lpwstr>
  </property>
</Properties>
</file>