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o I" sheetId="1" r:id="rId1"/>
  </sheets>
  <definedNames>
    <definedName name="_xlnm.Print_Area" localSheetId="0">'Anexo I'!$B$2:$J$34</definedName>
    <definedName name="TABLE" localSheetId="0">'Anexo I'!$B$7:$G$33</definedName>
  </definedNames>
  <calcPr fullCalcOnLoad="1"/>
</workbook>
</file>

<file path=xl/sharedStrings.xml><?xml version="1.0" encoding="utf-8"?>
<sst xmlns="http://schemas.openxmlformats.org/spreadsheetml/2006/main" count="1132" uniqueCount="564">
  <si>
    <t> </t>
  </si>
  <si>
    <t>OP N.º</t>
  </si>
  <si>
    <t>Matrícula</t>
  </si>
  <si>
    <t>Cod. Linha</t>
  </si>
  <si>
    <t>INCLUIR</t>
  </si>
  <si>
    <t>EXCLUIR</t>
  </si>
  <si>
    <t>ALTERAR</t>
  </si>
  <si>
    <t>Data</t>
  </si>
  <si>
    <t>ADMINISTRAÇÃO CENTRAL</t>
  </si>
  <si>
    <t>FATEC PINDAMONHANGABA</t>
  </si>
  <si>
    <t>FATEC DE ITAQUAQUECETUBA</t>
  </si>
  <si>
    <t>FATEC SANTO ANDRÉ</t>
  </si>
  <si>
    <t>FATEC DE CAPÃO BONITO</t>
  </si>
  <si>
    <t>FATEC DE SERTÃOZINHO</t>
  </si>
  <si>
    <t>ETEC VILA FORMOSA</t>
  </si>
  <si>
    <t>ETEC PROF. ERMELINDA G. TEIXEIRA</t>
  </si>
  <si>
    <t>ETEC DE SUZANO</t>
  </si>
  <si>
    <t>Responsável pelo preenchimento/Função</t>
  </si>
  <si>
    <t>ETEC GINO REZAGHI</t>
  </si>
  <si>
    <t>ETEC DE SÃO JOSE DOS CAMPOS</t>
  </si>
  <si>
    <t>FATEC DE BAURU</t>
  </si>
  <si>
    <t>ETEC DE MONTE MOR</t>
  </si>
  <si>
    <t>ETEC DE CIDADE TIRADENTES</t>
  </si>
  <si>
    <t>ETEC DE CAMPO LIMPO PAULISTA</t>
  </si>
  <si>
    <t>ETEC PROFESSOR JADYR SALLES</t>
  </si>
  <si>
    <t>ETEC DE PIEDADE</t>
  </si>
  <si>
    <t>FATEC DO IPIRANGA</t>
  </si>
  <si>
    <t>ETEC PARQUE SANTO ANTONIO</t>
  </si>
  <si>
    <t>ETEC DE TIQUATIRA</t>
  </si>
  <si>
    <t xml:space="preserve"> </t>
  </si>
  <si>
    <t>FATEC DE SÃO PAULO</t>
  </si>
  <si>
    <t>FATEC DE AMERICANA</t>
  </si>
  <si>
    <t>ETEC POLIVALENTE DE AMERICANA</t>
  </si>
  <si>
    <t>ETEC CONSELHEIRO ANTONIO PRADO</t>
  </si>
  <si>
    <t>ETEC VASCO ANTONIO VENCHIARUTTI</t>
  </si>
  <si>
    <t>ETEC JOÃO BATISTA DE LIMA FIGUEIREDO</t>
  </si>
  <si>
    <t>ETEC LAURO GOMES</t>
  </si>
  <si>
    <t>ETEC JORGE STREET</t>
  </si>
  <si>
    <t>ETEC PROF. CAMARGO ARANHA</t>
  </si>
  <si>
    <t>ETEC GETÚLIO VARGAS</t>
  </si>
  <si>
    <t>ETEC JÚLIO DE MESQUITA</t>
  </si>
  <si>
    <t>ETEC PRESIDENTE VARGAS</t>
  </si>
  <si>
    <t>ETEC FERNANDO PRESTES</t>
  </si>
  <si>
    <t>ETEC RUBENS DE FARIA E SOUZA</t>
  </si>
  <si>
    <t>ETEC SÃO PAULO</t>
  </si>
  <si>
    <t>ETEC DR. ADAIL NUNES DA SILVA</t>
  </si>
  <si>
    <t>FATEC DE JAHU</t>
  </si>
  <si>
    <t>FATEC DE OURINHOS</t>
  </si>
  <si>
    <t>FATEC DE TAQUARITINGA</t>
  </si>
  <si>
    <t>ETEC ALBERT EINSTEIN</t>
  </si>
  <si>
    <t>ETEC PREFEITO ALBERTO FERES</t>
  </si>
  <si>
    <t>ETEC PROF. ALCÍDIO DE SOUZA PRADO</t>
  </si>
  <si>
    <t>ETEC PROF. ALFREDO DE BARROS SANTOS</t>
  </si>
  <si>
    <t>ETEC AMIN JUNDI</t>
  </si>
  <si>
    <t>ETEC SEBASTIANA AUGUSTA DE MORAES</t>
  </si>
  <si>
    <t>ETEC PROF. ANNA DE OLIVEIRA FERRAZ</t>
  </si>
  <si>
    <t>ETEC ANTONIO DE PÁDUA CARDOSO</t>
  </si>
  <si>
    <t>ETEC ANTONIO DEVISATE</t>
  </si>
  <si>
    <t>ETEC PROF. MARCOS UCHOAS DOS SANTOS PENCHEL</t>
  </si>
  <si>
    <t>FATEC DE INDAIATUBA</t>
  </si>
  <si>
    <t>FATEC DR. THOMAZ NOVELINO</t>
  </si>
  <si>
    <t>FATEC DE BOTUCATU</t>
  </si>
  <si>
    <t>FATEC DE MAUÁ</t>
  </si>
  <si>
    <t>FATEC DE GARÇA</t>
  </si>
  <si>
    <t>FATEC DE MOCOCA</t>
  </si>
  <si>
    <t>FATEC SÃO JOSÉ DO RIO PRETO</t>
  </si>
  <si>
    <t>FATEC PROF. WALDOMIRO MAY</t>
  </si>
  <si>
    <t>FATEC DE PRAIA GRANDE</t>
  </si>
  <si>
    <t>FATEC ESTUDANTE RAFAEL ALMEIDA CAMARINHA</t>
  </si>
  <si>
    <t>FATEC DA ZONA SUL - SÃO PAULO</t>
  </si>
  <si>
    <t>FATEC PRESIDENTE PRUDENTE</t>
  </si>
  <si>
    <t>ETEC  DE ARAÇATUBA</t>
  </si>
  <si>
    <t>FATEC DE SÃO CAETANO DO SUL</t>
  </si>
  <si>
    <t xml:space="preserve">ETEC DE ITAQUERA </t>
  </si>
  <si>
    <t>FATEC DE JALES</t>
  </si>
  <si>
    <t>ETEC SAPOPEMBA</t>
  </si>
  <si>
    <t>FATEC DE DOM AMAURY CASTANHO</t>
  </si>
  <si>
    <t>ETEC VARGEM GRANDE DO SUL</t>
  </si>
  <si>
    <t>ETEC DE ARTES</t>
  </si>
  <si>
    <t>ETEC DE CUBATÃO</t>
  </si>
  <si>
    <t>FATEC DE CATANDUVA</t>
  </si>
  <si>
    <t>FATEC DE MOGI DAS CRUZES</t>
  </si>
  <si>
    <t>ETEC ZONA LESTE</t>
  </si>
  <si>
    <t>ETEC DE CARAGUATATUBA</t>
  </si>
  <si>
    <t>FATEC DE DIADEMA</t>
  </si>
  <si>
    <t>ETEC SANTA ISABEL</t>
  </si>
  <si>
    <t>ETEC DE COTIA</t>
  </si>
  <si>
    <t>ETEC CEPAM</t>
  </si>
  <si>
    <t>ETEC RAPOSO TAVARES</t>
  </si>
  <si>
    <t>ETEC SÃO MATEUS</t>
  </si>
  <si>
    <t>ETEC PAULISTANO</t>
  </si>
  <si>
    <t>ETEC UIRAPURU</t>
  </si>
  <si>
    <t>ETEC FRANCISCO MORATO</t>
  </si>
  <si>
    <t>ETEC DE NOVA ODESSA</t>
  </si>
  <si>
    <t>ETEC DE MAIRINQUE</t>
  </si>
  <si>
    <t>ETEC GUSTAVO TEIXEIRA</t>
  </si>
  <si>
    <t>ETEC SANTA ROSA DO VITERBO</t>
  </si>
  <si>
    <t>Servidor</t>
  </si>
  <si>
    <t>TIPO</t>
  </si>
  <si>
    <t>Motivo</t>
  </si>
  <si>
    <t>Emprego Público</t>
  </si>
  <si>
    <t>Rescisão</t>
  </si>
  <si>
    <t>Admissão</t>
  </si>
  <si>
    <t>Retorno de Afastamento</t>
  </si>
  <si>
    <t>Afastamento</t>
  </si>
  <si>
    <t>Falta</t>
  </si>
  <si>
    <t>Mudança de Endereço</t>
  </si>
  <si>
    <t>NOME DA UNIDADE</t>
  </si>
  <si>
    <t>VALE TRANSPORTE</t>
  </si>
  <si>
    <t>Técnico de Saúde</t>
  </si>
  <si>
    <t>Assessor Técnico da Superintendência</t>
  </si>
  <si>
    <t>Assistente Administrativo de Gabinete</t>
  </si>
  <si>
    <t>Assistente de Planejamento Estratégico</t>
  </si>
  <si>
    <t>Assistente Técnico Administrativo I</t>
  </si>
  <si>
    <t>Assistente Técnico Administrativo II</t>
  </si>
  <si>
    <t>Assistente Técnico Administrativo III</t>
  </si>
  <si>
    <t>Chefe de Seção Técnica Administrativa</t>
  </si>
  <si>
    <t>Chefe de Seção Administrativa</t>
  </si>
  <si>
    <t>Chefe de Gabinete da Superintendência</t>
  </si>
  <si>
    <t>Coordenador Técnico</t>
  </si>
  <si>
    <t>Diretor de Escola Técnica - ETEC</t>
  </si>
  <si>
    <t>Encarregado de Setor Administrativo</t>
  </si>
  <si>
    <t>Encarregado de Setor Técnico Administrativo</t>
  </si>
  <si>
    <t>Supervisor de Gestão Rural</t>
  </si>
  <si>
    <t>Diretor Superintendente</t>
  </si>
  <si>
    <t>Vice-Diretor Superintendente</t>
  </si>
  <si>
    <t>Assistente Técnico</t>
  </si>
  <si>
    <t>EMPREGO PÚBLICO</t>
  </si>
  <si>
    <t>SÃO PAULO</t>
  </si>
  <si>
    <t>A</t>
  </si>
  <si>
    <t>F</t>
  </si>
  <si>
    <t>SOROCABA</t>
  </si>
  <si>
    <t>AMERICANA</t>
  </si>
  <si>
    <t>SANTOS</t>
  </si>
  <si>
    <t>E</t>
  </si>
  <si>
    <t>CAMPINAS</t>
  </si>
  <si>
    <t>JUNDIAÍ</t>
  </si>
  <si>
    <t>MOCOCA</t>
  </si>
  <si>
    <t>SÃO BERNARDO DO CAMPO</t>
  </si>
  <si>
    <t>SÃO CAETANO DO SUL</t>
  </si>
  <si>
    <t>SANTO ANDRÉ</t>
  </si>
  <si>
    <t>MOGI DAS CRUZES</t>
  </si>
  <si>
    <t>TAQUARITINGA</t>
  </si>
  <si>
    <t>JAÚ</t>
  </si>
  <si>
    <t>OURINHOS</t>
  </si>
  <si>
    <t>ARARAS</t>
  </si>
  <si>
    <t>ORLÂNDIA</t>
  </si>
  <si>
    <t>GUARATINGUETÁ</t>
  </si>
  <si>
    <t>OSVALDO CRUZ</t>
  </si>
  <si>
    <t>ANDRADINA</t>
  </si>
  <si>
    <t>ARARAQUARA</t>
  </si>
  <si>
    <t>BATATAIS</t>
  </si>
  <si>
    <t>MARÍLIA</t>
  </si>
  <si>
    <t>PRESIDENTE PRUDENTE</t>
  </si>
  <si>
    <t>IGARAPAVA</t>
  </si>
  <si>
    <t>RIO CLARO</t>
  </si>
  <si>
    <t>VOTUPORANGA</t>
  </si>
  <si>
    <t>CABRÁLIA PAULISTA</t>
  </si>
  <si>
    <t>PARAGUAÇU PAULISTA</t>
  </si>
  <si>
    <t>BARRA BONITA</t>
  </si>
  <si>
    <t>CACHOEIRA PAULISTA</t>
  </si>
  <si>
    <t>FRANCA</t>
  </si>
  <si>
    <t>JACAREÍ</t>
  </si>
  <si>
    <t>TAQUARIVAÍ</t>
  </si>
  <si>
    <t>ITAPEVA</t>
  </si>
  <si>
    <t>BOTUCATU</t>
  </si>
  <si>
    <t>DRACENA</t>
  </si>
  <si>
    <t>ITAPETININGA</t>
  </si>
  <si>
    <t>CATANDUVA</t>
  </si>
  <si>
    <t>ADAMANTINA</t>
  </si>
  <si>
    <t>PIRACICABA</t>
  </si>
  <si>
    <t>SÃO SIMÃO</t>
  </si>
  <si>
    <t>RANCHARIA</t>
  </si>
  <si>
    <t>CASA BRANCA</t>
  </si>
  <si>
    <t>CAFELÂNDIA</t>
  </si>
  <si>
    <t>ILHA SOLTEIRA</t>
  </si>
  <si>
    <t>AMPARO</t>
  </si>
  <si>
    <t>PINDAMONHANGABA</t>
  </si>
  <si>
    <t>PENÁPOLIS</t>
  </si>
  <si>
    <t>RIO DAS PEDRAS</t>
  </si>
  <si>
    <t>CERQUEIRA CESAR</t>
  </si>
  <si>
    <t>JALES</t>
  </si>
  <si>
    <t>RIBEIRÃO PRETO</t>
  </si>
  <si>
    <t>MONTE APRAZÍVEL</t>
  </si>
  <si>
    <t>CRUZEIRO</t>
  </si>
  <si>
    <t>MIGUELÓPOLIS</t>
  </si>
  <si>
    <t>QUATÁ</t>
  </si>
  <si>
    <t>CÂNDIDO MOTA</t>
  </si>
  <si>
    <t>CAÇAPAVA</t>
  </si>
  <si>
    <t>SANTA RITA DO PASSA QUATRO</t>
  </si>
  <si>
    <t>SANTA CRUZ DO RIO PARDO</t>
  </si>
  <si>
    <t>ITU</t>
  </si>
  <si>
    <t>MIRASSOL</t>
  </si>
  <si>
    <t>GARÇA</t>
  </si>
  <si>
    <t>IGUAPE</t>
  </si>
  <si>
    <t>SÃO CARLOS</t>
  </si>
  <si>
    <t>VERA CRUZ</t>
  </si>
  <si>
    <t>SÃO JOAQUIM DA BARRA</t>
  </si>
  <si>
    <t>ASSIS</t>
  </si>
  <si>
    <t>MOGI MIRIM</t>
  </si>
  <si>
    <t>IPAUSSU</t>
  </si>
  <si>
    <t>SÃO JOSÉ DO RIO PRETO</t>
  </si>
  <si>
    <t>PRESIDENTE VENCESLAU</t>
  </si>
  <si>
    <t>ITATIBA</t>
  </si>
  <si>
    <t>TATUÍ</t>
  </si>
  <si>
    <t>SÃO MANUEL</t>
  </si>
  <si>
    <t xml:space="preserve">MATÃO </t>
  </si>
  <si>
    <t>LIMEIRA</t>
  </si>
  <si>
    <t>MONGAGUÁ</t>
  </si>
  <si>
    <t>BARRETOS</t>
  </si>
  <si>
    <t>LEME</t>
  </si>
  <si>
    <t>MAUÁ</t>
  </si>
  <si>
    <t>HORTOLÂNDIA</t>
  </si>
  <si>
    <t>SÃO ROQUE</t>
  </si>
  <si>
    <t>SANTA BÁRBARA D´OESTE</t>
  </si>
  <si>
    <t>BIRIGUI</t>
  </si>
  <si>
    <t>CAPÃO BONITO</t>
  </si>
  <si>
    <t>TAUBATÉ</t>
  </si>
  <si>
    <t>PRAIA GRANDE</t>
  </si>
  <si>
    <t>BAURU</t>
  </si>
  <si>
    <t>TUPÃ</t>
  </si>
  <si>
    <t>FERNANDÓPOLIS</t>
  </si>
  <si>
    <t>PIRASSUNUNGA</t>
  </si>
  <si>
    <t>TAQUARITUBA</t>
  </si>
  <si>
    <t>RIBEIRÃO PIRES</t>
  </si>
  <si>
    <t>FRANCO DA ROCHA</t>
  </si>
  <si>
    <t>AVARÉ</t>
  </si>
  <si>
    <t>SÃO JOSÉ DOS CAMPOS</t>
  </si>
  <si>
    <t>ATIBAIA</t>
  </si>
  <si>
    <t>LINS</t>
  </si>
  <si>
    <t>OSASCO</t>
  </si>
  <si>
    <t>SÃO JOSÉ DO RIO PARDO</t>
  </si>
  <si>
    <t>BEBEDOURO</t>
  </si>
  <si>
    <t>ITAQUAQUECETUBA</t>
  </si>
  <si>
    <t>TEODORO SAMPAIO</t>
  </si>
  <si>
    <t>ITANHAEM</t>
  </si>
  <si>
    <t>IBITINGA</t>
  </si>
  <si>
    <t>PIRAJU</t>
  </si>
  <si>
    <t>PALMITAL</t>
  </si>
  <si>
    <t>ARAÇATUBA</t>
  </si>
  <si>
    <t>DIADEMA</t>
  </si>
  <si>
    <t>GUARULHOS</t>
  </si>
  <si>
    <t>FERRAZ DE VASCONCELOS</t>
  </si>
  <si>
    <t>JABOTICABAL</t>
  </si>
  <si>
    <t>SERTÃOZINHO</t>
  </si>
  <si>
    <t>CUBATÃO</t>
  </si>
  <si>
    <t>BRAGANÇA PAULISTA</t>
  </si>
  <si>
    <t>SUZANO</t>
  </si>
  <si>
    <t>CAJAMAR</t>
  </si>
  <si>
    <t>SÃO VICENTE</t>
  </si>
  <si>
    <t>VOTORANTIM</t>
  </si>
  <si>
    <t>MONTE MOR</t>
  </si>
  <si>
    <t>CAMPO LIMPO PAULISTA</t>
  </si>
  <si>
    <t>PORTO FERREIRA</t>
  </si>
  <si>
    <t>PIEDADE</t>
  </si>
  <si>
    <t>MOGI GUAÇU</t>
  </si>
  <si>
    <t>BARUERI</t>
  </si>
  <si>
    <t>NOVO HORIZONTE</t>
  </si>
  <si>
    <t>CARAGUATATUBA</t>
  </si>
  <si>
    <t>SERRANA</t>
  </si>
  <si>
    <t>AGUAI</t>
  </si>
  <si>
    <t>ITAPIRA</t>
  </si>
  <si>
    <t>SANTA ISABEL</t>
  </si>
  <si>
    <t>COTIA</t>
  </si>
  <si>
    <t>FRANCISCO MORATO</t>
  </si>
  <si>
    <t>ITUVERAVA</t>
  </si>
  <si>
    <t>NOVA ODESSA</t>
  </si>
  <si>
    <t>MAIRINQUE</t>
  </si>
  <si>
    <t>SÃO PEDRO</t>
  </si>
  <si>
    <t>SANTA ROSA DE VITERBO</t>
  </si>
  <si>
    <t>unid-id</t>
  </si>
  <si>
    <t>Aposentadoria</t>
  </si>
  <si>
    <t>Tipo</t>
  </si>
  <si>
    <t>Sábado</t>
  </si>
  <si>
    <t>Cota Adicional</t>
  </si>
  <si>
    <t>Categoria</t>
  </si>
  <si>
    <t>N - CLT</t>
  </si>
  <si>
    <t>A - AUTQ</t>
  </si>
  <si>
    <t>Opção</t>
  </si>
  <si>
    <t>Licença</t>
  </si>
  <si>
    <t>Retorno  de Licença</t>
  </si>
  <si>
    <t>Dias Úteis do Mês</t>
  </si>
  <si>
    <t>Declaração do Motivo</t>
  </si>
  <si>
    <t>Adesão</t>
  </si>
  <si>
    <t>Cancelamento do Benefício</t>
  </si>
  <si>
    <t>Solicitação de Cancelamento</t>
  </si>
  <si>
    <t>Alteração de Linha</t>
  </si>
  <si>
    <t>Completou 60 anos (Somente Mulher)</t>
  </si>
  <si>
    <t>ETEC DE REGISTRO</t>
  </si>
  <si>
    <t>REGISTRO</t>
  </si>
  <si>
    <t>ETEC PADRE CARLOS LEONCIO DA SILVA</t>
  </si>
  <si>
    <t>LORENA</t>
  </si>
  <si>
    <t>ETEC DE EMBU</t>
  </si>
  <si>
    <t>EMBU</t>
  </si>
  <si>
    <t>ETEC OSASCO II</t>
  </si>
  <si>
    <t>LENÇOIS PAULISTA</t>
  </si>
  <si>
    <t>ETEC DE BARUERI</t>
  </si>
  <si>
    <t>ETEC DR. NELSON ALVES VIANNA</t>
  </si>
  <si>
    <t>TIETE</t>
  </si>
  <si>
    <t>ETEC MANDAQUI</t>
  </si>
  <si>
    <t>CERQUILHO</t>
  </si>
  <si>
    <t>ETEC DE ITAQUAQUECETUBA</t>
  </si>
  <si>
    <t>FATEC VICTOR CIVITA</t>
  </si>
  <si>
    <t>FATEC TAUBATE</t>
  </si>
  <si>
    <t>TAUBATE</t>
  </si>
  <si>
    <t>ETEC PROF. ADOLPHO ARRUDA MELLO</t>
  </si>
  <si>
    <t>ETEC JORNALISTA ROBERTO MARINHO</t>
  </si>
  <si>
    <t>ETEC ALCIDES CESTARI</t>
  </si>
  <si>
    <t>MONTE ALTO</t>
  </si>
  <si>
    <t>Feriado Municipal</t>
  </si>
  <si>
    <t>OP</t>
  </si>
  <si>
    <t>Unidade</t>
  </si>
  <si>
    <t>Município</t>
  </si>
  <si>
    <t>ETEC BENTO CARLOS BOTELHO DO AMARAL</t>
  </si>
  <si>
    <t>GUARIBA</t>
  </si>
  <si>
    <t>FATEC DE JACAREI</t>
  </si>
  <si>
    <t>POMPEIA</t>
  </si>
  <si>
    <t>ETEC DARCY PEREIRA DE MORAES</t>
  </si>
  <si>
    <t>ETEC BARTOLOMEU BUENO DA SILVA - ANHAGUERA</t>
  </si>
  <si>
    <t>SANTANA DE PARNAIBA</t>
  </si>
  <si>
    <t>ETEC DE IBATE</t>
  </si>
  <si>
    <t>IBATE</t>
  </si>
  <si>
    <t>ETEC DE SOROCABA</t>
  </si>
  <si>
    <t>FATEC JOSE CRESPO GONZALES</t>
  </si>
  <si>
    <t xml:space="preserve">FATEC RUBENS LARA </t>
  </si>
  <si>
    <t>ETE PROF. DR. ANTONIO EUFRÁSIO TOLEDO</t>
  </si>
  <si>
    <t>ETE ANTONIO JUNQUEIRA DA VEIGA</t>
  </si>
  <si>
    <t>ETE PROF. APRÍGIO GONZAGA</t>
  </si>
  <si>
    <t>ETE ARISTÓTELES FERREIRA</t>
  </si>
  <si>
    <t>ETE PROF. ARMANDO BAYEUX DA SILVA</t>
  </si>
  <si>
    <t>ETE FREI ARNALDO MARIA DE ITAPORANGA</t>
  </si>
  <si>
    <t>ETE ASTOR DE MATOS CARVALHO</t>
  </si>
  <si>
    <t>ETE AUGUSTO TORTOLERO  ARAÚJO</t>
  </si>
  <si>
    <t>ETE COMENDADOR JOÃO RAYS</t>
  </si>
  <si>
    <t>ETE PROF. BASÍLIDES DE GODOY</t>
  </si>
  <si>
    <t>ETE BENEDITO STORANI</t>
  </si>
  <si>
    <t>ETE BENTO QUIRINO</t>
  </si>
  <si>
    <t>ETE CARLOS DE CAMPOS</t>
  </si>
  <si>
    <t>ETE PROF. CARMELINO CORREIA JUNIOR</t>
  </si>
  <si>
    <t>ETE DR. CAROLINO DA MOTA E SILVA</t>
  </si>
  <si>
    <t>ESPÍRITO STO DO PINHAL</t>
  </si>
  <si>
    <t>ETE CÔNEGO JOSÉ BENTO</t>
  </si>
  <si>
    <t>ETE DR. DÁRIO PACHECO PEDROSO</t>
  </si>
  <si>
    <t>ETE DR. DEMÉTRIO AZEVEDO JÚNIOR</t>
  </si>
  <si>
    <t>ETE DR. DOMINGOS MINICUCCI FILHO</t>
  </si>
  <si>
    <t>ETE PROF.A CARMELINA BARBOSA</t>
  </si>
  <si>
    <t>ETE PROF. EDSON GALVÃO</t>
  </si>
  <si>
    <t>ETE ELIAS NECHAR</t>
  </si>
  <si>
    <t>ETE EUDÉCIO LUIZ VICENTE</t>
  </si>
  <si>
    <t>ETE CEL. FERNANDO FEBELIANO DA COSTA</t>
  </si>
  <si>
    <t>ETE PROF. FRANCISCO DOS SANTOS</t>
  </si>
  <si>
    <t>ETE DEPUTADO FRANCISCO FRANCO</t>
  </si>
  <si>
    <t>ETE DR. FRANCISCO NOGUEIRA DE LIMA</t>
  </si>
  <si>
    <t>ETE FRANCISCO GARCIA</t>
  </si>
  <si>
    <t>ETE GUARACY SILVEIRA</t>
  </si>
  <si>
    <t>ETE PROF.A HELCY M. MARTINS AGUIAR</t>
  </si>
  <si>
    <t>ETE ENGENHEIRO HERVAL BELLUSCI</t>
  </si>
  <si>
    <t>ETE PROF. HORÁCIO AUGUSTO DA SILVEIRA</t>
  </si>
  <si>
    <t>ETE DE ILHA SOLTEIRA</t>
  </si>
  <si>
    <t>ETE JACINTO FERREIRA DE SÁ</t>
  </si>
  <si>
    <t>ETE JOÃO BELARMINO</t>
  </si>
  <si>
    <t>ETE JOÃO GOMES DE ARAÚJO</t>
  </si>
  <si>
    <t>ETE JOÃO JORGE GERAISSATE</t>
  </si>
  <si>
    <t>ETE JOAQUIM FERREIRA DO AMARAL</t>
  </si>
  <si>
    <t>ETE DR. JOSÉ COURY</t>
  </si>
  <si>
    <t>ETE PREFEITO JOSÉ ESTEVES</t>
  </si>
  <si>
    <t>ETE DR. JOSÉ LUIZ VIANA COUTINHO</t>
  </si>
  <si>
    <t>ETE JOSÉ MARTIMIANO DA SILVA</t>
  </si>
  <si>
    <t>ETE PADRE JOSÉ NUNES DIAS</t>
  </si>
  <si>
    <t>ETE JOSÉ ROCHA MENDES</t>
  </si>
  <si>
    <t>ETE PROF. JOSÉ SANT'ANA DE CASTRO</t>
  </si>
  <si>
    <t>ETE DR. JÚLIO CARDOSO</t>
  </si>
  <si>
    <t>ETE LAURINDO ALVES DE QUEIROZ</t>
  </si>
  <si>
    <t>ETE DR. LUIZ CESAR COUTO</t>
  </si>
  <si>
    <t>ETE PROF. LUIZ PIRES BARBOSA</t>
  </si>
  <si>
    <t>ETE MACHADO DE ASSIS</t>
  </si>
  <si>
    <t>ETE MANOEL DOS REIS ARAÚJO</t>
  </si>
  <si>
    <t>ETE ORLANDO QUAGLIATO</t>
  </si>
  <si>
    <t xml:space="preserve">ETE MARTIN LUTHER KING </t>
  </si>
  <si>
    <t>ETE MARTINHO DI CIERO</t>
  </si>
  <si>
    <t>ETE PROF. MATHEUS LEITE ABREU</t>
  </si>
  <si>
    <t>ETE MONSENHOR ANTÔNIO MAGLIANO</t>
  </si>
  <si>
    <t>ETE ENGENHEIRO AGRÔNOMO NARCISO DE MEDEIROS</t>
  </si>
  <si>
    <t>ETE PROF. URIAS FERREIRA</t>
  </si>
  <si>
    <t>ETE PAULINO BOTELHO</t>
  </si>
  <si>
    <t>ETE PAULO GUERREIRO FRANCO</t>
  </si>
  <si>
    <t>ETE DEPUTADO PAULO ORNELLAS C. DE BARROS</t>
  </si>
  <si>
    <t>ETE PEDRO BADRAN</t>
  </si>
  <si>
    <t>ETE PEDRO D'ARCÁDIA NETO</t>
  </si>
  <si>
    <t>ETE PEDRO FERREIRA ALVES</t>
  </si>
  <si>
    <t>ETE PEDRO LEME BRISOLLA SOBRINHO</t>
  </si>
  <si>
    <t>ETE PHILADELPHO GOUVEIA NETTO</t>
  </si>
  <si>
    <t>ETEC PROF. MILTON GAZZETTI</t>
  </si>
  <si>
    <t>ETE ROSA PERRONE SCAVONE</t>
  </si>
  <si>
    <t>ETE SALES GOMES</t>
  </si>
  <si>
    <t>ETE DONA SEBASTIANA DE BARROS</t>
  </si>
  <si>
    <t>ETE PROF. DR. SYLVIO DE MATTOS CARVALHO</t>
  </si>
  <si>
    <t>ETE TRAJANO CAMARGO</t>
  </si>
  <si>
    <t>FATEC PROFESSOR JOAO MOD</t>
  </si>
  <si>
    <t>ETE ADOLPHO BEZERIN</t>
  </si>
  <si>
    <t>ETE CORONEL RAPHAEL BRANDÃO</t>
  </si>
  <si>
    <t>ETE DEPUTADO SALIM SEDEH</t>
  </si>
  <si>
    <t>FATEC ZONA LESTE</t>
  </si>
  <si>
    <t>ETE DE HORTOLÂNDIA</t>
  </si>
  <si>
    <t>ETE DE SÃO ROQUE</t>
  </si>
  <si>
    <t>ETE PROF. DR. JOSÉ DAGNONI</t>
  </si>
  <si>
    <t>ETE DE GUAIANAZES</t>
  </si>
  <si>
    <t>ETE DONA ESCOLATISCA ROSA</t>
  </si>
  <si>
    <t>ETEC DOUTOR RENATO CORDEIRO</t>
  </si>
  <si>
    <t>ETE DR. CELSO CHARURI</t>
  </si>
  <si>
    <t>ETE DR. GERALDO JOSE RODRIGUES ALCKIMIN</t>
  </si>
  <si>
    <t>FATEC ADIB MOISES DIB</t>
  </si>
  <si>
    <t>ETE DE MAUÁ</t>
  </si>
  <si>
    <t>FATEC PROF. ANTONIO BELIZANDRO BARBOSA RESENDE</t>
  </si>
  <si>
    <t>FATEC PROF. WIILSON R. RIBEIRO DE CAMARGO</t>
  </si>
  <si>
    <t>ETE DA ZONA SUL -SÃO PAULO</t>
  </si>
  <si>
    <t>ETE RODRIGUES DE ABREU</t>
  </si>
  <si>
    <t>ETE PROF. MASSUYUKI KAWANO</t>
  </si>
  <si>
    <t>ETE DE FERNANDÓPOLIS</t>
  </si>
  <si>
    <t>ETE DE PIRASSUNUNGA</t>
  </si>
  <si>
    <t>ETE PROF. TEREZINHA MONTEIRO DOS SANTOS</t>
  </si>
  <si>
    <t>ETE DE RIBEIRÃO PIRES</t>
  </si>
  <si>
    <t>ETE DE DR. EMILIO HERNANDEZ AGUILAR</t>
  </si>
  <si>
    <t>FATEC DE CARAPICUIBA</t>
  </si>
  <si>
    <t>CARAPICUIBA</t>
  </si>
  <si>
    <t>ETE DE CARAPICUIBA</t>
  </si>
  <si>
    <t>ETEC PROF. FAUSTO MAZZOLA</t>
  </si>
  <si>
    <t>FATEC PROFESSOR JESSEM VIDAL</t>
  </si>
  <si>
    <t>ETE PROF. CARMINE BIAGIO TUNDISI</t>
  </si>
  <si>
    <t>ETE DE LINS</t>
  </si>
  <si>
    <t>ETE PROFESSOR ANDRE BOGASIAN</t>
  </si>
  <si>
    <t>ETE DE SÃO JÓSE DO RIO PARDO</t>
  </si>
  <si>
    <t>ETEC PROFESSOR IDIO ZUCCHI</t>
  </si>
  <si>
    <t>ETE ALBERTO SANTOS DUMONT</t>
  </si>
  <si>
    <t>GUARUJA</t>
  </si>
  <si>
    <t>ETE DE PRAIA GRANDE</t>
  </si>
  <si>
    <t>ETE DRA MARIA AUGUSTA SARAIVA</t>
  </si>
  <si>
    <t>ETEC PROFESSORA NAIR LUCCAS RIBEIRO</t>
  </si>
  <si>
    <t>ETE ITANHAEM</t>
  </si>
  <si>
    <t>ETE PARQUE DA JUVENTUDE</t>
  </si>
  <si>
    <t>ETE DE IBITINGA</t>
  </si>
  <si>
    <t>ETE WALDYR DURON JUNIOR</t>
  </si>
  <si>
    <t>FATEC ARTHUR  DE AZEVEDO</t>
  </si>
  <si>
    <t>ETE PROF MARIO ANTONIO VERZA</t>
  </si>
  <si>
    <t>ETEC JUSCELINO KUBITSCHECK DE OLIVEIRA</t>
  </si>
  <si>
    <t xml:space="preserve">FATEC DE GUARULHOS </t>
  </si>
  <si>
    <t xml:space="preserve">ETEC DE FERRAZ DE VASCONCELOS </t>
  </si>
  <si>
    <t>FATEC NILO DE STEFANI</t>
  </si>
  <si>
    <t xml:space="preserve">FACULDADE DE TECNOLOGIA DEP. ROQUE TREVISAN </t>
  </si>
  <si>
    <t>FATEC DE PROF. FERNANDO AMARAL DE ALEMEIDA PRADO</t>
  </si>
  <si>
    <t>Vargem Grande do Sul</t>
  </si>
  <si>
    <t>FATEC JORNALISTA OMAIR FAGUNDES DE OLIVEIRA</t>
  </si>
  <si>
    <t>ETEC TEREZA A. CARDOSO NUNES DE OLIVEIRA</t>
  </si>
  <si>
    <t xml:space="preserve">ETEC DE SÃO SEBASTIAO </t>
  </si>
  <si>
    <t>SÃO SEBASTIAO</t>
  </si>
  <si>
    <t>FATEC DE SÃO SEBASTIAO</t>
  </si>
  <si>
    <t>FATEC PROFESSOR ANTONIO SEABRA</t>
  </si>
  <si>
    <t>ETEC DEPUTADO ARY DE CAMARGO PEDROSO</t>
  </si>
  <si>
    <t xml:space="preserve">ETEC DOUTORA RUTH CARDOSO </t>
  </si>
  <si>
    <t>ETEC TAKASHI MORITA</t>
  </si>
  <si>
    <t>ETEC DE HELIOPOLIS</t>
  </si>
  <si>
    <t>ETEC EURO ALBINO DE SOUZA</t>
  </si>
  <si>
    <t>FATEC PADRE DANILO JOSE DE OLIVEIRA OHL</t>
  </si>
  <si>
    <t>ETEC DE POA</t>
  </si>
  <si>
    <t>POA</t>
  </si>
  <si>
    <t>ETEC PROFA. MARINES TEODORO DE FREITAS ALMEIDA</t>
  </si>
  <si>
    <t>ETEC ANGELO CAVALHEIRO</t>
  </si>
  <si>
    <t>ETEC ARNALDO PEREIRA CHEREGATTI</t>
  </si>
  <si>
    <t>FATEC PREFEITO HIRANT SANAZAR</t>
  </si>
  <si>
    <t>ETEC JOAO MARIA STEVANATTO</t>
  </si>
  <si>
    <t>ETEC PARQUE BELEM</t>
  </si>
  <si>
    <t>ETEC JARDIM ANGELA</t>
  </si>
  <si>
    <t>ETEC ABDIAS DO NASCIMENTO</t>
  </si>
  <si>
    <t xml:space="preserve">ETEC GILDO MARÇAL BEZERRA BRANDÃO </t>
  </si>
  <si>
    <t>ETEC JARAGUA</t>
  </si>
  <si>
    <t>ETEC DE OLIMPIA</t>
  </si>
  <si>
    <t>OLIMPIA</t>
  </si>
  <si>
    <t>ETEC PROFESSOR JOSE IGNACIO AZEVEDO FILHO</t>
  </si>
  <si>
    <t>ETEC IRMA AGOSTINA</t>
  </si>
  <si>
    <t>ETEC DE ITARARE</t>
  </si>
  <si>
    <t>ITARARE</t>
  </si>
  <si>
    <t>ETEC CIDADE DO LIVRO</t>
  </si>
  <si>
    <t>ETEC DE CERQUILHO</t>
  </si>
  <si>
    <t>ETEC PROFª DRA DOROTI Q. KANASHIRO</t>
  </si>
  <si>
    <t>FATEC SHUNJI NISHIMURA</t>
  </si>
  <si>
    <t>FATEC DE SÃO ROQUE</t>
  </si>
  <si>
    <t>ETEC DE PERUIBE</t>
  </si>
  <si>
    <t>PERUIBE</t>
  </si>
  <si>
    <t>ETEC DE ESPORTES CURT WALTER OTTO BAUMGART</t>
  </si>
  <si>
    <t>ETEC PREFEITO BRAZ PASCHOALIN</t>
  </si>
  <si>
    <t>JANDIRA</t>
  </si>
  <si>
    <t>Retorno de Férias</t>
  </si>
  <si>
    <t>Agente de Supervisão Educacional</t>
  </si>
  <si>
    <t>Agente Técnico e Administrativo</t>
  </si>
  <si>
    <t>Analista de Suporte e Gestão</t>
  </si>
  <si>
    <t>Analista Técnico de Sáude</t>
  </si>
  <si>
    <t>Assessor Técnico Chefe</t>
  </si>
  <si>
    <t>Assistente Administrativo</t>
  </si>
  <si>
    <t>Assistente de Supervisão Educacional</t>
  </si>
  <si>
    <t xml:space="preserve">Assistente Técnico da Superintendência </t>
  </si>
  <si>
    <t>Auxiliar de Apoio</t>
  </si>
  <si>
    <t>Auxiliar Docente</t>
  </si>
  <si>
    <t>Diretor de Departamento</t>
  </si>
  <si>
    <t>Diretor de Divisão</t>
  </si>
  <si>
    <t>Diretor de Faculdade - FATEC</t>
  </si>
  <si>
    <t>Diretor de Faculdade de Tecnologia - Fatec</t>
  </si>
  <si>
    <t>Diretor de Serviço</t>
  </si>
  <si>
    <t>Operacional de Suporte</t>
  </si>
  <si>
    <t>Professor Médio / Técnico</t>
  </si>
  <si>
    <t>Professor Superior</t>
  </si>
  <si>
    <t>Secretario Geral</t>
  </si>
  <si>
    <t>Vice Diretor de Fatec</t>
  </si>
  <si>
    <t>Vice-Diretor de Faculdade - FATEC</t>
  </si>
  <si>
    <t>Especial. Planejtº Educac., Obras e Gestão</t>
  </si>
  <si>
    <t>INDAIATUBA</t>
  </si>
  <si>
    <t>FATEC DEPUTADO ARY FOSSEN</t>
  </si>
  <si>
    <t>ETEC PROFESSOR ELIAS MIGUEL JUNIOR</t>
  </si>
  <si>
    <t>FATEC DE ITAQUERA - PROF.MIGUEL REALE</t>
  </si>
  <si>
    <t>ETEC SANTA IFIGENIA</t>
  </si>
  <si>
    <t>FATEC DE SÃO CARLOS</t>
  </si>
  <si>
    <t>FATEC DE COTIA</t>
  </si>
  <si>
    <t>ETEC DE MAIRIPORÃ</t>
  </si>
  <si>
    <t>MAIRIPORÃ</t>
  </si>
  <si>
    <t>FATEC SEBRAE</t>
  </si>
  <si>
    <t>SÃO  PAULO</t>
  </si>
  <si>
    <t>ETEC SEBRAE</t>
  </si>
  <si>
    <t>ETEC PROFESSORA LUZIA MARIA MACHADO</t>
  </si>
  <si>
    <t>ARUJA</t>
  </si>
  <si>
    <t>FATEC DE ASSIS</t>
  </si>
  <si>
    <t>FATEC CAMPINAS</t>
  </si>
  <si>
    <t>ETEC SANTA FE DO SUL</t>
  </si>
  <si>
    <t>SANTA FE DO SUL</t>
  </si>
  <si>
    <t xml:space="preserve">FATEC DE ITAPIRA </t>
  </si>
  <si>
    <t xml:space="preserve">ETEC DE  CAIEIRAS </t>
  </si>
  <si>
    <t>CAIEIRAS</t>
  </si>
  <si>
    <t>FATEC DE BEBEDOURO</t>
  </si>
  <si>
    <t>Férias Proporcionais</t>
  </si>
  <si>
    <t>Férias 30 dias</t>
  </si>
  <si>
    <t>ETEC DE APIAI</t>
  </si>
  <si>
    <t>APIAI</t>
  </si>
  <si>
    <t>ETEC DE RIO GRANDE DA SERRA</t>
  </si>
  <si>
    <t>RIO GRANDE DA SERRA</t>
  </si>
  <si>
    <t>FATEC SANTANA DO PARNAÍBA</t>
  </si>
  <si>
    <t>Férias Proporcionais (Enviar BDP)</t>
  </si>
  <si>
    <t>FATEC DE RIBEIRÃO PRETO</t>
  </si>
  <si>
    <t>ETEC  ITAQUERA II</t>
  </si>
  <si>
    <t>FACULDADE DE TECNOLOGIA DE ITATIBA</t>
  </si>
  <si>
    <t>ETEC SANTA CRUZ DAS PALMEIRAS</t>
  </si>
  <si>
    <t>SANTA CRUZ DAS PALMEIRAS</t>
  </si>
  <si>
    <t>Qtde. de Vales</t>
  </si>
  <si>
    <t>Recesso</t>
  </si>
  <si>
    <t>FATEC DE REGISTRO</t>
  </si>
  <si>
    <t>ETEC DE ITAPEVI</t>
  </si>
  <si>
    <t>FATEC DE BARRETOS</t>
  </si>
  <si>
    <t>FATEC DE ARARAQUARA</t>
  </si>
  <si>
    <t>ETEC PORTO FELIZ</t>
  </si>
  <si>
    <t>FATEC DE ARARAS</t>
  </si>
  <si>
    <t>FATEC DE ADAMANTINA</t>
  </si>
  <si>
    <t>FATEC DE FERRAZ DE VASCOCELOS</t>
  </si>
  <si>
    <t>ETEC DE TABOÃO DE SERRA</t>
  </si>
  <si>
    <t>FATEC DE FRANCO DA ROCHA</t>
  </si>
  <si>
    <t>ETEC DE GUARULHOS</t>
  </si>
  <si>
    <t>FATEC SUMARÉ</t>
  </si>
  <si>
    <t>FATEC LUIZ MARCHESAN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</si>
</sst>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"/>
    <numFmt numFmtId="179" formatCode="00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Tw Cen MT"/>
      <family val="2"/>
    </font>
    <font>
      <sz val="10"/>
      <color indexed="8"/>
      <name val="Arial"/>
      <family val="2"/>
    </font>
    <font>
      <b/>
      <sz val="28"/>
      <name val="Arial Blac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color indexed="56"/>
      <name val="Vrind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2060"/>
      <name val="Vrind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tted"/>
      <bottom/>
    </border>
    <border>
      <left/>
      <right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9" fillId="34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178" fontId="27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178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9" fillId="34" borderId="11" xfId="0" applyFont="1" applyFill="1" applyBorder="1" applyAlignment="1" applyProtection="1">
      <alignment horizontal="center" vertical="center"/>
      <protection/>
    </xf>
    <xf numFmtId="179" fontId="27" fillId="0" borderId="12" xfId="0" applyNumberFormat="1" applyFont="1" applyBorder="1" applyAlignment="1" applyProtection="1">
      <alignment horizontal="center" vertical="center" wrapText="1"/>
      <protection locked="0"/>
    </xf>
    <xf numFmtId="17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5" xfId="49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0" borderId="16" xfId="49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 locked="0"/>
    </xf>
    <xf numFmtId="14" fontId="28" fillId="0" borderId="20" xfId="0" applyNumberFormat="1" applyFont="1" applyBorder="1" applyAlignment="1" applyProtection="1">
      <alignment horizontal="center" vertical="center"/>
      <protection locked="0"/>
    </xf>
    <xf numFmtId="0" fontId="29" fillId="34" borderId="21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UNIDADES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2">
    <dxf>
      <font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1571625</xdr:colOff>
      <xdr:row>0</xdr:row>
      <xdr:rowOff>95250</xdr:rowOff>
    </xdr:from>
    <xdr:ext cx="6229350" cy="590550"/>
    <xdr:sp>
      <xdr:nvSpPr>
        <xdr:cNvPr id="1" name="Retângulo 2"/>
        <xdr:cNvSpPr>
          <a:spLocks/>
        </xdr:cNvSpPr>
      </xdr:nvSpPr>
      <xdr:spPr>
        <a:xfrm>
          <a:off x="2362200" y="95250"/>
          <a:ext cx="6229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ANEXO I</a:t>
          </a:r>
          <a:r>
            <a:rPr lang="en-US" cap="none" sz="2800" b="1" i="0" u="none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3"/>
  <sheetViews>
    <sheetView showGridLines="0" tabSelected="1" zoomScale="92" zoomScaleNormal="92" workbookViewId="0" topLeftCell="A1">
      <selection activeCell="B5" sqref="B5"/>
    </sheetView>
  </sheetViews>
  <sheetFormatPr defaultColWidth="0" defaultRowHeight="15" customHeight="1" zeroHeight="1"/>
  <cols>
    <col min="1" max="1" width="2.140625" style="8" customWidth="1"/>
    <col min="2" max="2" width="9.7109375" style="7" customWidth="1"/>
    <col min="3" max="3" width="37.140625" style="8" customWidth="1"/>
    <col min="4" max="4" width="35.8515625" style="8" customWidth="1"/>
    <col min="5" max="5" width="9.7109375" style="7" bestFit="1" customWidth="1"/>
    <col min="6" max="7" width="10.8515625" style="8" bestFit="1" customWidth="1"/>
    <col min="8" max="8" width="13.8515625" style="8" customWidth="1"/>
    <col min="9" max="9" width="6.7109375" style="8" customWidth="1"/>
    <col min="10" max="10" width="26.28125" style="8" customWidth="1"/>
    <col min="11" max="11" width="3.57421875" style="8" customWidth="1"/>
    <col min="12" max="12" width="9.140625" style="8" hidden="1" customWidth="1"/>
    <col min="13" max="13" width="3.7109375" style="8" hidden="1" customWidth="1"/>
    <col min="14" max="14" width="10.7109375" style="8" hidden="1" customWidth="1"/>
    <col min="15" max="15" width="57.421875" style="8" hidden="1" customWidth="1"/>
    <col min="16" max="16" width="31.00390625" style="8" hidden="1" customWidth="1"/>
    <col min="17" max="20" width="9.140625" style="8" hidden="1" customWidth="1"/>
    <col min="21" max="21" width="10.57421875" style="8" hidden="1" customWidth="1"/>
    <col min="22" max="22" width="31.00390625" style="8" hidden="1" customWidth="1"/>
    <col min="23" max="23" width="11.421875" style="8" hidden="1" customWidth="1"/>
    <col min="24" max="24" width="9.140625" style="8" hidden="1" customWidth="1"/>
    <col min="25" max="25" width="12.421875" style="8" hidden="1" customWidth="1"/>
    <col min="26" max="26" width="9.140625" style="8" hidden="1" customWidth="1"/>
    <col min="27" max="27" width="22.00390625" style="8" hidden="1" customWidth="1"/>
    <col min="28" max="28" width="24.7109375" style="8" hidden="1" customWidth="1"/>
    <col min="29" max="29" width="18.57421875" style="8" hidden="1" customWidth="1"/>
    <col min="30" max="30" width="11.140625" style="8" hidden="1" customWidth="1"/>
    <col min="31" max="31" width="26.140625" style="8" hidden="1" customWidth="1"/>
    <col min="32" max="32" width="17.00390625" style="8" hidden="1" customWidth="1"/>
    <col min="33" max="33" width="33.7109375" style="8" hidden="1" customWidth="1"/>
    <col min="34" max="34" width="29.57421875" style="8" hidden="1" customWidth="1"/>
    <col min="35" max="35" width="20.28125" style="8" hidden="1" customWidth="1"/>
    <col min="36" max="36" width="13.7109375" style="8" hidden="1" customWidth="1"/>
    <col min="37" max="38" width="9.140625" style="8" hidden="1" customWidth="1"/>
    <col min="39" max="39" width="40.140625" style="8" hidden="1" customWidth="1"/>
    <col min="40" max="40" width="2.7109375" style="8" hidden="1" customWidth="1"/>
    <col min="41" max="41" width="45.28125" style="8" hidden="1" customWidth="1"/>
    <col min="42" max="42" width="2.7109375" style="8" hidden="1" customWidth="1"/>
    <col min="43" max="43" width="45.28125" style="8" hidden="1" customWidth="1"/>
    <col min="44" max="44" width="2.7109375" style="8" hidden="1" customWidth="1"/>
    <col min="45" max="45" width="45.28125" style="8" hidden="1" customWidth="1"/>
    <col min="46" max="46" width="7.7109375" style="8" hidden="1" customWidth="1"/>
    <col min="47" max="47" width="44.140625" style="8" hidden="1" customWidth="1"/>
    <col min="48" max="48" width="7.7109375" style="8" hidden="1" customWidth="1"/>
    <col min="49" max="16384" width="9.140625" style="8" hidden="1" customWidth="1"/>
  </cols>
  <sheetData>
    <row r="1" ht="9.75" customHeight="1">
      <c r="E1" s="8"/>
    </row>
    <row r="2" ht="15" customHeight="1">
      <c r="E2" s="8"/>
    </row>
    <row r="3" ht="29.25" customHeight="1">
      <c r="E3" s="8"/>
    </row>
    <row r="4" spans="2:10" s="9" customFormat="1" ht="15" customHeight="1">
      <c r="B4" s="29" t="s">
        <v>1</v>
      </c>
      <c r="C4" s="57" t="s">
        <v>107</v>
      </c>
      <c r="D4" s="57"/>
      <c r="E4" s="57"/>
      <c r="F4" s="57"/>
      <c r="G4" s="57"/>
      <c r="H4" s="57"/>
      <c r="I4" s="57"/>
      <c r="J4" s="57"/>
    </row>
    <row r="5" spans="2:10" s="9" customFormat="1" ht="15" customHeight="1">
      <c r="B5" s="6" t="s">
        <v>29</v>
      </c>
      <c r="C5" s="58" t="str">
        <f>VLOOKUP(B5,N43:O343,2,FALSE)</f>
        <v> </v>
      </c>
      <c r="D5" s="58"/>
      <c r="E5" s="58"/>
      <c r="F5" s="58"/>
      <c r="G5" s="58"/>
      <c r="H5" s="58"/>
      <c r="I5" s="58"/>
      <c r="J5" s="58"/>
    </row>
    <row r="6" spans="2:10" ht="15" customHeight="1">
      <c r="B6" s="10"/>
      <c r="C6" s="10"/>
      <c r="D6" s="10"/>
      <c r="E6" s="10"/>
      <c r="F6" s="10"/>
      <c r="G6" s="10"/>
      <c r="H6" s="11"/>
      <c r="I6" s="11"/>
      <c r="J6" s="11"/>
    </row>
    <row r="7" spans="2:10" ht="15" customHeight="1">
      <c r="B7" s="59" t="s">
        <v>108</v>
      </c>
      <c r="C7" s="59"/>
      <c r="D7" s="59"/>
      <c r="E7" s="59"/>
      <c r="F7" s="59"/>
      <c r="G7" s="59"/>
      <c r="H7" s="59"/>
      <c r="I7" s="59"/>
      <c r="J7" s="59"/>
    </row>
    <row r="8" spans="2:10" ht="15" customHeight="1">
      <c r="B8" s="59"/>
      <c r="C8" s="59"/>
      <c r="D8" s="59"/>
      <c r="E8" s="59"/>
      <c r="F8" s="59"/>
      <c r="G8" s="59"/>
      <c r="H8" s="59"/>
      <c r="I8" s="59"/>
      <c r="J8" s="59"/>
    </row>
    <row r="9" spans="2:10" s="9" customFormat="1" ht="16.5" customHeight="1">
      <c r="B9" s="28" t="s">
        <v>2</v>
      </c>
      <c r="C9" s="28" t="s">
        <v>97</v>
      </c>
      <c r="D9" s="28" t="s">
        <v>100</v>
      </c>
      <c r="E9" s="28" t="s">
        <v>275</v>
      </c>
      <c r="F9" s="28" t="s">
        <v>278</v>
      </c>
      <c r="G9" s="28" t="s">
        <v>3</v>
      </c>
      <c r="H9" s="28" t="s">
        <v>549</v>
      </c>
      <c r="I9" s="60" t="s">
        <v>99</v>
      </c>
      <c r="J9" s="61"/>
    </row>
    <row r="10" spans="2:23" s="9" customFormat="1" ht="16.5" customHeight="1">
      <c r="B10" s="34"/>
      <c r="C10" s="30"/>
      <c r="D10" s="27"/>
      <c r="E10" s="22" t="s">
        <v>29</v>
      </c>
      <c r="F10" s="23" t="s">
        <v>29</v>
      </c>
      <c r="G10" s="24"/>
      <c r="H10" s="24"/>
      <c r="I10" s="62"/>
      <c r="J10" s="63"/>
      <c r="M10" s="12"/>
      <c r="N10" s="12" t="str">
        <f aca="true" t="shared" si="0" ref="N10:N30">VLOOKUP(F10,$Y$43:$AF$46,2,FALSE)</f>
        <v> </v>
      </c>
      <c r="O10" s="12" t="str">
        <f aca="true" t="shared" si="1" ref="O10:O31">VLOOKUP(F10,$Y$43:$AF$46,3,FALSE)</f>
        <v> </v>
      </c>
      <c r="P10" s="12" t="str">
        <f aca="true" t="shared" si="2" ref="P10:P31">VLOOKUP(F10,$Y$43:$AF$46,4,FALSE)</f>
        <v> </v>
      </c>
      <c r="Q10" s="12" t="str">
        <f aca="true" t="shared" si="3" ref="Q10:Q31">VLOOKUP(F10,$Y$43:$AF$46,5,FALSE)</f>
        <v> </v>
      </c>
      <c r="R10" s="12" t="str">
        <f aca="true" t="shared" si="4" ref="R10:R31">VLOOKUP(F10,$Y$43:$AF$46,6,FALSE)</f>
        <v> </v>
      </c>
      <c r="S10" s="12" t="str">
        <f aca="true" t="shared" si="5" ref="S10:S31">VLOOKUP(F10,$Y$43:$AF$46,7,FALSE)</f>
        <v> </v>
      </c>
      <c r="T10" s="12" t="str">
        <f aca="true" t="shared" si="6" ref="T10:T31">VLOOKUP(F10,$Y$43:$AF$46,8,FALSE)</f>
        <v> </v>
      </c>
      <c r="U10" s="12" t="str">
        <f>VLOOKUP(F10,$Y$43:$AJ$46,9,FALSE)</f>
        <v> </v>
      </c>
      <c r="V10" s="12">
        <f>VLOOKUP(F10,$Y$43:$AJ$46,10,FALSE)</f>
        <v>0</v>
      </c>
      <c r="W10" s="12" t="str">
        <f>VLOOKUP(F10,$Y$43:$AJ$46,11,FALSE)</f>
        <v> </v>
      </c>
    </row>
    <row r="11" spans="2:23" s="9" customFormat="1" ht="16.5" customHeight="1">
      <c r="B11" s="35"/>
      <c r="C11" s="25"/>
      <c r="D11" s="27"/>
      <c r="E11" s="22"/>
      <c r="F11" s="23" t="s">
        <v>29</v>
      </c>
      <c r="G11" s="26"/>
      <c r="H11" s="26"/>
      <c r="I11" s="50"/>
      <c r="J11" s="51"/>
      <c r="M11" s="12"/>
      <c r="N11" s="12" t="str">
        <f t="shared" si="0"/>
        <v> </v>
      </c>
      <c r="O11" s="12" t="str">
        <f t="shared" si="1"/>
        <v> </v>
      </c>
      <c r="P11" s="12" t="str">
        <f t="shared" si="2"/>
        <v> </v>
      </c>
      <c r="Q11" s="12" t="str">
        <f t="shared" si="3"/>
        <v> </v>
      </c>
      <c r="R11" s="12" t="str">
        <f t="shared" si="4"/>
        <v> </v>
      </c>
      <c r="S11" s="12" t="str">
        <f t="shared" si="5"/>
        <v> </v>
      </c>
      <c r="T11" s="12" t="str">
        <f t="shared" si="6"/>
        <v> </v>
      </c>
      <c r="U11" s="12" t="str">
        <f aca="true" t="shared" si="7" ref="U11:U31">VLOOKUP(F11,$Y$43:$AG$46,9,FALSE)</f>
        <v> </v>
      </c>
      <c r="V11" s="12">
        <f aca="true" t="shared" si="8" ref="V11:V31">VLOOKUP(F11,$Y$43:$AJ$46,10,FALSE)</f>
        <v>0</v>
      </c>
      <c r="W11" s="12" t="str">
        <f aca="true" t="shared" si="9" ref="W11:W31">VLOOKUP(F11,$Y$43:$AJ$46,11,FALSE)</f>
        <v> </v>
      </c>
    </row>
    <row r="12" spans="2:23" s="9" customFormat="1" ht="16.5" customHeight="1">
      <c r="B12" s="35" t="s">
        <v>29</v>
      </c>
      <c r="C12" s="25"/>
      <c r="D12" s="27"/>
      <c r="E12" s="22"/>
      <c r="F12" s="23" t="s">
        <v>29</v>
      </c>
      <c r="G12" s="26"/>
      <c r="H12" s="26"/>
      <c r="I12" s="50" t="s">
        <v>29</v>
      </c>
      <c r="J12" s="51"/>
      <c r="M12" s="12"/>
      <c r="N12" s="12" t="str">
        <f t="shared" si="0"/>
        <v> </v>
      </c>
      <c r="O12" s="12" t="str">
        <f t="shared" si="1"/>
        <v> </v>
      </c>
      <c r="P12" s="12" t="str">
        <f t="shared" si="2"/>
        <v> </v>
      </c>
      <c r="Q12" s="12" t="str">
        <f t="shared" si="3"/>
        <v> </v>
      </c>
      <c r="R12" s="12" t="str">
        <f t="shared" si="4"/>
        <v> </v>
      </c>
      <c r="S12" s="12" t="str">
        <f t="shared" si="5"/>
        <v> </v>
      </c>
      <c r="T12" s="12" t="str">
        <f t="shared" si="6"/>
        <v> </v>
      </c>
      <c r="U12" s="12" t="str">
        <f t="shared" si="7"/>
        <v> </v>
      </c>
      <c r="V12" s="12">
        <f t="shared" si="8"/>
        <v>0</v>
      </c>
      <c r="W12" s="12" t="str">
        <f t="shared" si="9"/>
        <v> </v>
      </c>
    </row>
    <row r="13" spans="2:23" s="9" customFormat="1" ht="16.5" customHeight="1">
      <c r="B13" s="35" t="s">
        <v>29</v>
      </c>
      <c r="C13" s="25"/>
      <c r="D13" s="27"/>
      <c r="E13" s="22"/>
      <c r="F13" s="23" t="s">
        <v>29</v>
      </c>
      <c r="G13" s="26"/>
      <c r="H13" s="26"/>
      <c r="I13" s="50" t="s">
        <v>0</v>
      </c>
      <c r="J13" s="51"/>
      <c r="M13" s="12"/>
      <c r="N13" s="12" t="str">
        <f t="shared" si="0"/>
        <v> </v>
      </c>
      <c r="O13" s="12" t="str">
        <f t="shared" si="1"/>
        <v> </v>
      </c>
      <c r="P13" s="12" t="str">
        <f t="shared" si="2"/>
        <v> </v>
      </c>
      <c r="Q13" s="12" t="str">
        <f t="shared" si="3"/>
        <v> </v>
      </c>
      <c r="R13" s="12" t="str">
        <f t="shared" si="4"/>
        <v> </v>
      </c>
      <c r="S13" s="12" t="str">
        <f t="shared" si="5"/>
        <v> </v>
      </c>
      <c r="T13" s="12" t="str">
        <f t="shared" si="6"/>
        <v> </v>
      </c>
      <c r="U13" s="12" t="str">
        <f t="shared" si="7"/>
        <v> </v>
      </c>
      <c r="V13" s="12">
        <f t="shared" si="8"/>
        <v>0</v>
      </c>
      <c r="W13" s="12" t="str">
        <f t="shared" si="9"/>
        <v> </v>
      </c>
    </row>
    <row r="14" spans="2:23" s="9" customFormat="1" ht="16.5" customHeight="1">
      <c r="B14" s="35" t="s">
        <v>29</v>
      </c>
      <c r="C14" s="25"/>
      <c r="D14" s="27"/>
      <c r="E14" s="22"/>
      <c r="F14" s="23" t="s">
        <v>29</v>
      </c>
      <c r="G14" s="26"/>
      <c r="H14" s="26"/>
      <c r="I14" s="50" t="s">
        <v>0</v>
      </c>
      <c r="J14" s="51"/>
      <c r="M14" s="12"/>
      <c r="N14" s="12" t="str">
        <f t="shared" si="0"/>
        <v> </v>
      </c>
      <c r="O14" s="12" t="str">
        <f t="shared" si="1"/>
        <v> </v>
      </c>
      <c r="P14" s="12" t="str">
        <f t="shared" si="2"/>
        <v> </v>
      </c>
      <c r="Q14" s="12" t="str">
        <f t="shared" si="3"/>
        <v> </v>
      </c>
      <c r="R14" s="12" t="str">
        <f t="shared" si="4"/>
        <v> </v>
      </c>
      <c r="S14" s="12" t="str">
        <f t="shared" si="5"/>
        <v> </v>
      </c>
      <c r="T14" s="12" t="str">
        <f t="shared" si="6"/>
        <v> </v>
      </c>
      <c r="U14" s="12" t="str">
        <f t="shared" si="7"/>
        <v> </v>
      </c>
      <c r="V14" s="12">
        <f t="shared" si="8"/>
        <v>0</v>
      </c>
      <c r="W14" s="12" t="str">
        <f t="shared" si="9"/>
        <v> </v>
      </c>
    </row>
    <row r="15" spans="2:23" s="9" customFormat="1" ht="16.5" customHeight="1">
      <c r="B15" s="35" t="s">
        <v>29</v>
      </c>
      <c r="C15" s="25" t="s">
        <v>0</v>
      </c>
      <c r="D15" s="27"/>
      <c r="E15" s="22"/>
      <c r="F15" s="23" t="s">
        <v>29</v>
      </c>
      <c r="G15" s="26"/>
      <c r="H15" s="26"/>
      <c r="I15" s="50" t="s">
        <v>0</v>
      </c>
      <c r="J15" s="51"/>
      <c r="M15" s="12"/>
      <c r="N15" s="12" t="str">
        <f t="shared" si="0"/>
        <v> </v>
      </c>
      <c r="O15" s="12" t="str">
        <f t="shared" si="1"/>
        <v> </v>
      </c>
      <c r="P15" s="12" t="str">
        <f t="shared" si="2"/>
        <v> </v>
      </c>
      <c r="Q15" s="12" t="str">
        <f t="shared" si="3"/>
        <v> </v>
      </c>
      <c r="R15" s="12" t="str">
        <f t="shared" si="4"/>
        <v> </v>
      </c>
      <c r="S15" s="12" t="str">
        <f t="shared" si="5"/>
        <v> </v>
      </c>
      <c r="T15" s="12" t="str">
        <f t="shared" si="6"/>
        <v> </v>
      </c>
      <c r="U15" s="12" t="str">
        <f t="shared" si="7"/>
        <v> </v>
      </c>
      <c r="V15" s="12">
        <f t="shared" si="8"/>
        <v>0</v>
      </c>
      <c r="W15" s="12" t="str">
        <f t="shared" si="9"/>
        <v> </v>
      </c>
    </row>
    <row r="16" spans="2:23" s="9" customFormat="1" ht="16.5" customHeight="1">
      <c r="B16" s="35" t="s">
        <v>29</v>
      </c>
      <c r="C16" s="25" t="s">
        <v>0</v>
      </c>
      <c r="D16" s="27"/>
      <c r="E16" s="22"/>
      <c r="F16" s="23" t="s">
        <v>29</v>
      </c>
      <c r="G16" s="26"/>
      <c r="H16" s="26"/>
      <c r="I16" s="50" t="s">
        <v>0</v>
      </c>
      <c r="J16" s="51"/>
      <c r="M16" s="12"/>
      <c r="N16" s="12" t="str">
        <f t="shared" si="0"/>
        <v> </v>
      </c>
      <c r="O16" s="12" t="str">
        <f t="shared" si="1"/>
        <v> </v>
      </c>
      <c r="P16" s="12" t="str">
        <f t="shared" si="2"/>
        <v> </v>
      </c>
      <c r="Q16" s="12" t="str">
        <f t="shared" si="3"/>
        <v> </v>
      </c>
      <c r="R16" s="12" t="str">
        <f t="shared" si="4"/>
        <v> </v>
      </c>
      <c r="S16" s="12" t="str">
        <f t="shared" si="5"/>
        <v> </v>
      </c>
      <c r="T16" s="12" t="str">
        <f t="shared" si="6"/>
        <v> </v>
      </c>
      <c r="U16" s="12" t="str">
        <f t="shared" si="7"/>
        <v> </v>
      </c>
      <c r="V16" s="12">
        <f t="shared" si="8"/>
        <v>0</v>
      </c>
      <c r="W16" s="12" t="str">
        <f t="shared" si="9"/>
        <v> </v>
      </c>
    </row>
    <row r="17" spans="2:23" s="9" customFormat="1" ht="16.5" customHeight="1">
      <c r="B17" s="35" t="s">
        <v>29</v>
      </c>
      <c r="C17" s="25" t="s">
        <v>0</v>
      </c>
      <c r="D17" s="27"/>
      <c r="E17" s="22"/>
      <c r="F17" s="23" t="s">
        <v>29</v>
      </c>
      <c r="G17" s="26"/>
      <c r="H17" s="26"/>
      <c r="I17" s="50" t="s">
        <v>0</v>
      </c>
      <c r="J17" s="51"/>
      <c r="M17" s="12"/>
      <c r="N17" s="12" t="str">
        <f t="shared" si="0"/>
        <v> </v>
      </c>
      <c r="O17" s="12" t="str">
        <f t="shared" si="1"/>
        <v> </v>
      </c>
      <c r="P17" s="12" t="str">
        <f t="shared" si="2"/>
        <v> </v>
      </c>
      <c r="Q17" s="12" t="str">
        <f t="shared" si="3"/>
        <v> </v>
      </c>
      <c r="R17" s="12" t="str">
        <f t="shared" si="4"/>
        <v> </v>
      </c>
      <c r="S17" s="12" t="str">
        <f t="shared" si="5"/>
        <v> </v>
      </c>
      <c r="T17" s="12" t="str">
        <f t="shared" si="6"/>
        <v> </v>
      </c>
      <c r="U17" s="12" t="str">
        <f t="shared" si="7"/>
        <v> </v>
      </c>
      <c r="V17" s="12">
        <f t="shared" si="8"/>
        <v>0</v>
      </c>
      <c r="W17" s="12" t="str">
        <f t="shared" si="9"/>
        <v> </v>
      </c>
    </row>
    <row r="18" spans="2:23" s="9" customFormat="1" ht="16.5" customHeight="1">
      <c r="B18" s="35" t="s">
        <v>29</v>
      </c>
      <c r="C18" s="25" t="s">
        <v>0</v>
      </c>
      <c r="D18" s="27"/>
      <c r="E18" s="22"/>
      <c r="F18" s="23" t="s">
        <v>29</v>
      </c>
      <c r="G18" s="26"/>
      <c r="H18" s="26"/>
      <c r="I18" s="50" t="s">
        <v>0</v>
      </c>
      <c r="J18" s="51"/>
      <c r="M18" s="12"/>
      <c r="N18" s="12" t="str">
        <f t="shared" si="0"/>
        <v> </v>
      </c>
      <c r="O18" s="12" t="str">
        <f t="shared" si="1"/>
        <v> </v>
      </c>
      <c r="P18" s="12" t="str">
        <f t="shared" si="2"/>
        <v> </v>
      </c>
      <c r="Q18" s="12" t="str">
        <f t="shared" si="3"/>
        <v> </v>
      </c>
      <c r="R18" s="12" t="str">
        <f t="shared" si="4"/>
        <v> </v>
      </c>
      <c r="S18" s="12" t="str">
        <f t="shared" si="5"/>
        <v> </v>
      </c>
      <c r="T18" s="12" t="str">
        <f t="shared" si="6"/>
        <v> </v>
      </c>
      <c r="U18" s="12" t="str">
        <f t="shared" si="7"/>
        <v> </v>
      </c>
      <c r="V18" s="12">
        <f t="shared" si="8"/>
        <v>0</v>
      </c>
      <c r="W18" s="12" t="str">
        <f t="shared" si="9"/>
        <v> </v>
      </c>
    </row>
    <row r="19" spans="2:23" s="9" customFormat="1" ht="16.5" customHeight="1">
      <c r="B19" s="35" t="s">
        <v>29</v>
      </c>
      <c r="C19" s="25"/>
      <c r="D19" s="27"/>
      <c r="E19" s="22"/>
      <c r="F19" s="23" t="s">
        <v>29</v>
      </c>
      <c r="G19" s="26"/>
      <c r="H19" s="26"/>
      <c r="I19" s="50" t="s">
        <v>0</v>
      </c>
      <c r="J19" s="51"/>
      <c r="M19" s="12"/>
      <c r="N19" s="12" t="str">
        <f t="shared" si="0"/>
        <v> </v>
      </c>
      <c r="O19" s="12" t="str">
        <f t="shared" si="1"/>
        <v> </v>
      </c>
      <c r="P19" s="12" t="str">
        <f t="shared" si="2"/>
        <v> </v>
      </c>
      <c r="Q19" s="12" t="str">
        <f t="shared" si="3"/>
        <v> </v>
      </c>
      <c r="R19" s="12" t="str">
        <f t="shared" si="4"/>
        <v> </v>
      </c>
      <c r="S19" s="12" t="str">
        <f t="shared" si="5"/>
        <v> </v>
      </c>
      <c r="T19" s="12" t="str">
        <f t="shared" si="6"/>
        <v> </v>
      </c>
      <c r="U19" s="12" t="str">
        <f t="shared" si="7"/>
        <v> </v>
      </c>
      <c r="V19" s="12">
        <f t="shared" si="8"/>
        <v>0</v>
      </c>
      <c r="W19" s="12" t="str">
        <f t="shared" si="9"/>
        <v> </v>
      </c>
    </row>
    <row r="20" spans="2:23" s="9" customFormat="1" ht="16.5" customHeight="1">
      <c r="B20" s="35" t="s">
        <v>29</v>
      </c>
      <c r="C20" s="25"/>
      <c r="D20" s="27"/>
      <c r="E20" s="22"/>
      <c r="F20" s="23" t="s">
        <v>29</v>
      </c>
      <c r="G20" s="26"/>
      <c r="H20" s="26"/>
      <c r="I20" s="50" t="s">
        <v>0</v>
      </c>
      <c r="J20" s="51"/>
      <c r="M20" s="12"/>
      <c r="N20" s="12" t="str">
        <f t="shared" si="0"/>
        <v> </v>
      </c>
      <c r="O20" s="12" t="str">
        <f t="shared" si="1"/>
        <v> </v>
      </c>
      <c r="P20" s="12" t="str">
        <f t="shared" si="2"/>
        <v> </v>
      </c>
      <c r="Q20" s="12" t="str">
        <f t="shared" si="3"/>
        <v> </v>
      </c>
      <c r="R20" s="12" t="str">
        <f t="shared" si="4"/>
        <v> </v>
      </c>
      <c r="S20" s="12" t="str">
        <f t="shared" si="5"/>
        <v> </v>
      </c>
      <c r="T20" s="12" t="str">
        <f t="shared" si="6"/>
        <v> </v>
      </c>
      <c r="U20" s="12" t="str">
        <f t="shared" si="7"/>
        <v> </v>
      </c>
      <c r="V20" s="12">
        <f t="shared" si="8"/>
        <v>0</v>
      </c>
      <c r="W20" s="12" t="str">
        <f t="shared" si="9"/>
        <v> </v>
      </c>
    </row>
    <row r="21" spans="2:23" s="9" customFormat="1" ht="16.5" customHeight="1">
      <c r="B21" s="35" t="s">
        <v>29</v>
      </c>
      <c r="C21" s="25"/>
      <c r="D21" s="27"/>
      <c r="E21" s="22"/>
      <c r="F21" s="23" t="s">
        <v>29</v>
      </c>
      <c r="G21" s="26"/>
      <c r="H21" s="26"/>
      <c r="I21" s="50" t="s">
        <v>0</v>
      </c>
      <c r="J21" s="51"/>
      <c r="M21" s="12"/>
      <c r="N21" s="12" t="str">
        <f t="shared" si="0"/>
        <v> </v>
      </c>
      <c r="O21" s="12" t="str">
        <f t="shared" si="1"/>
        <v> </v>
      </c>
      <c r="P21" s="12" t="str">
        <f t="shared" si="2"/>
        <v> </v>
      </c>
      <c r="Q21" s="12" t="str">
        <f t="shared" si="3"/>
        <v> </v>
      </c>
      <c r="R21" s="12" t="str">
        <f t="shared" si="4"/>
        <v> </v>
      </c>
      <c r="S21" s="12" t="str">
        <f t="shared" si="5"/>
        <v> </v>
      </c>
      <c r="T21" s="12" t="str">
        <f t="shared" si="6"/>
        <v> </v>
      </c>
      <c r="U21" s="12" t="str">
        <f t="shared" si="7"/>
        <v> </v>
      </c>
      <c r="V21" s="12">
        <f t="shared" si="8"/>
        <v>0</v>
      </c>
      <c r="W21" s="12" t="str">
        <f t="shared" si="9"/>
        <v> </v>
      </c>
    </row>
    <row r="22" spans="2:23" s="9" customFormat="1" ht="16.5" customHeight="1">
      <c r="B22" s="35" t="s">
        <v>29</v>
      </c>
      <c r="C22" s="25"/>
      <c r="D22" s="27"/>
      <c r="E22" s="22"/>
      <c r="F22" s="23" t="s">
        <v>29</v>
      </c>
      <c r="G22" s="26"/>
      <c r="H22" s="26"/>
      <c r="I22" s="50" t="s">
        <v>0</v>
      </c>
      <c r="J22" s="51"/>
      <c r="M22" s="12"/>
      <c r="N22" s="12" t="str">
        <f t="shared" si="0"/>
        <v> </v>
      </c>
      <c r="O22" s="12" t="str">
        <f t="shared" si="1"/>
        <v> </v>
      </c>
      <c r="P22" s="12" t="str">
        <f t="shared" si="2"/>
        <v> </v>
      </c>
      <c r="Q22" s="12" t="str">
        <f t="shared" si="3"/>
        <v> </v>
      </c>
      <c r="R22" s="12" t="str">
        <f t="shared" si="4"/>
        <v> </v>
      </c>
      <c r="S22" s="12" t="str">
        <f t="shared" si="5"/>
        <v> </v>
      </c>
      <c r="T22" s="12" t="str">
        <f t="shared" si="6"/>
        <v> </v>
      </c>
      <c r="U22" s="12" t="str">
        <f t="shared" si="7"/>
        <v> </v>
      </c>
      <c r="V22" s="12">
        <f t="shared" si="8"/>
        <v>0</v>
      </c>
      <c r="W22" s="12" t="str">
        <f t="shared" si="9"/>
        <v> </v>
      </c>
    </row>
    <row r="23" spans="2:23" s="9" customFormat="1" ht="16.5" customHeight="1">
      <c r="B23" s="35" t="s">
        <v>29</v>
      </c>
      <c r="C23" s="25"/>
      <c r="D23" s="27"/>
      <c r="E23" s="22"/>
      <c r="F23" s="23" t="s">
        <v>29</v>
      </c>
      <c r="G23" s="26"/>
      <c r="H23" s="26"/>
      <c r="I23" s="50" t="s">
        <v>0</v>
      </c>
      <c r="J23" s="51"/>
      <c r="M23" s="12"/>
      <c r="N23" s="12" t="str">
        <f t="shared" si="0"/>
        <v> </v>
      </c>
      <c r="O23" s="12" t="str">
        <f t="shared" si="1"/>
        <v> </v>
      </c>
      <c r="P23" s="12" t="str">
        <f t="shared" si="2"/>
        <v> </v>
      </c>
      <c r="Q23" s="12" t="str">
        <f t="shared" si="3"/>
        <v> </v>
      </c>
      <c r="R23" s="12" t="str">
        <f t="shared" si="4"/>
        <v> </v>
      </c>
      <c r="S23" s="12" t="str">
        <f t="shared" si="5"/>
        <v> </v>
      </c>
      <c r="T23" s="12" t="str">
        <f t="shared" si="6"/>
        <v> </v>
      </c>
      <c r="U23" s="12" t="str">
        <f t="shared" si="7"/>
        <v> </v>
      </c>
      <c r="V23" s="12">
        <f t="shared" si="8"/>
        <v>0</v>
      </c>
      <c r="W23" s="12" t="str">
        <f t="shared" si="9"/>
        <v> </v>
      </c>
    </row>
    <row r="24" spans="2:23" s="9" customFormat="1" ht="16.5" customHeight="1">
      <c r="B24" s="35" t="s">
        <v>29</v>
      </c>
      <c r="C24" s="25"/>
      <c r="D24" s="27"/>
      <c r="E24" s="22"/>
      <c r="F24" s="23" t="s">
        <v>29</v>
      </c>
      <c r="G24" s="26"/>
      <c r="H24" s="26"/>
      <c r="I24" s="50" t="s">
        <v>0</v>
      </c>
      <c r="J24" s="51"/>
      <c r="M24" s="12"/>
      <c r="N24" s="12" t="str">
        <f t="shared" si="0"/>
        <v> </v>
      </c>
      <c r="O24" s="12" t="str">
        <f t="shared" si="1"/>
        <v> </v>
      </c>
      <c r="P24" s="12" t="str">
        <f t="shared" si="2"/>
        <v> </v>
      </c>
      <c r="Q24" s="12" t="str">
        <f t="shared" si="3"/>
        <v> </v>
      </c>
      <c r="R24" s="12" t="str">
        <f t="shared" si="4"/>
        <v> </v>
      </c>
      <c r="S24" s="12" t="str">
        <f t="shared" si="5"/>
        <v> </v>
      </c>
      <c r="T24" s="12" t="str">
        <f t="shared" si="6"/>
        <v> </v>
      </c>
      <c r="U24" s="12" t="str">
        <f t="shared" si="7"/>
        <v> </v>
      </c>
      <c r="V24" s="12">
        <f t="shared" si="8"/>
        <v>0</v>
      </c>
      <c r="W24" s="12" t="str">
        <f t="shared" si="9"/>
        <v> </v>
      </c>
    </row>
    <row r="25" spans="2:23" s="9" customFormat="1" ht="16.5" customHeight="1">
      <c r="B25" s="35" t="s">
        <v>29</v>
      </c>
      <c r="C25" s="25" t="s">
        <v>0</v>
      </c>
      <c r="D25" s="27"/>
      <c r="E25" s="22"/>
      <c r="F25" s="23" t="s">
        <v>29</v>
      </c>
      <c r="G25" s="26"/>
      <c r="H25" s="26"/>
      <c r="I25" s="50" t="s">
        <v>0</v>
      </c>
      <c r="J25" s="51"/>
      <c r="M25" s="12"/>
      <c r="N25" s="12" t="str">
        <f t="shared" si="0"/>
        <v> </v>
      </c>
      <c r="O25" s="12" t="str">
        <f t="shared" si="1"/>
        <v> </v>
      </c>
      <c r="P25" s="12" t="str">
        <f t="shared" si="2"/>
        <v> </v>
      </c>
      <c r="Q25" s="12" t="str">
        <f t="shared" si="3"/>
        <v> </v>
      </c>
      <c r="R25" s="12" t="str">
        <f t="shared" si="4"/>
        <v> </v>
      </c>
      <c r="S25" s="12" t="str">
        <f t="shared" si="5"/>
        <v> </v>
      </c>
      <c r="T25" s="12" t="str">
        <f t="shared" si="6"/>
        <v> </v>
      </c>
      <c r="U25" s="12" t="str">
        <f t="shared" si="7"/>
        <v> </v>
      </c>
      <c r="V25" s="12">
        <f t="shared" si="8"/>
        <v>0</v>
      </c>
      <c r="W25" s="12" t="str">
        <f t="shared" si="9"/>
        <v> </v>
      </c>
    </row>
    <row r="26" spans="2:23" s="9" customFormat="1" ht="16.5" customHeight="1">
      <c r="B26" s="35" t="s">
        <v>29</v>
      </c>
      <c r="C26" s="25" t="s">
        <v>0</v>
      </c>
      <c r="D26" s="27"/>
      <c r="E26" s="22"/>
      <c r="F26" s="23" t="s">
        <v>29</v>
      </c>
      <c r="G26" s="26"/>
      <c r="H26" s="26"/>
      <c r="I26" s="50" t="s">
        <v>0</v>
      </c>
      <c r="J26" s="51"/>
      <c r="M26" s="12"/>
      <c r="N26" s="12" t="str">
        <f t="shared" si="0"/>
        <v> </v>
      </c>
      <c r="O26" s="12" t="str">
        <f t="shared" si="1"/>
        <v> </v>
      </c>
      <c r="P26" s="12" t="str">
        <f t="shared" si="2"/>
        <v> </v>
      </c>
      <c r="Q26" s="12" t="str">
        <f t="shared" si="3"/>
        <v> </v>
      </c>
      <c r="R26" s="12" t="str">
        <f t="shared" si="4"/>
        <v> </v>
      </c>
      <c r="S26" s="12" t="str">
        <f t="shared" si="5"/>
        <v> </v>
      </c>
      <c r="T26" s="12" t="str">
        <f t="shared" si="6"/>
        <v> </v>
      </c>
      <c r="U26" s="12" t="str">
        <f t="shared" si="7"/>
        <v> </v>
      </c>
      <c r="V26" s="12">
        <f t="shared" si="8"/>
        <v>0</v>
      </c>
      <c r="W26" s="12" t="str">
        <f t="shared" si="9"/>
        <v> </v>
      </c>
    </row>
    <row r="27" spans="2:23" s="9" customFormat="1" ht="16.5" customHeight="1">
      <c r="B27" s="35" t="s">
        <v>29</v>
      </c>
      <c r="C27" s="25" t="s">
        <v>0</v>
      </c>
      <c r="D27" s="27"/>
      <c r="E27" s="22"/>
      <c r="F27" s="23" t="s">
        <v>29</v>
      </c>
      <c r="G27" s="26"/>
      <c r="H27" s="26"/>
      <c r="I27" s="50" t="s">
        <v>0</v>
      </c>
      <c r="J27" s="51"/>
      <c r="M27" s="12"/>
      <c r="N27" s="12" t="str">
        <f t="shared" si="0"/>
        <v> </v>
      </c>
      <c r="O27" s="12" t="str">
        <f t="shared" si="1"/>
        <v> </v>
      </c>
      <c r="P27" s="12" t="str">
        <f t="shared" si="2"/>
        <v> </v>
      </c>
      <c r="Q27" s="12" t="str">
        <f t="shared" si="3"/>
        <v> </v>
      </c>
      <c r="R27" s="12" t="str">
        <f t="shared" si="4"/>
        <v> </v>
      </c>
      <c r="S27" s="12" t="str">
        <f t="shared" si="5"/>
        <v> </v>
      </c>
      <c r="T27" s="12" t="str">
        <f t="shared" si="6"/>
        <v> </v>
      </c>
      <c r="U27" s="12" t="str">
        <f t="shared" si="7"/>
        <v> </v>
      </c>
      <c r="V27" s="12">
        <f t="shared" si="8"/>
        <v>0</v>
      </c>
      <c r="W27" s="12" t="str">
        <f t="shared" si="9"/>
        <v> </v>
      </c>
    </row>
    <row r="28" spans="2:23" s="9" customFormat="1" ht="16.5" customHeight="1">
      <c r="B28" s="35" t="s">
        <v>29</v>
      </c>
      <c r="C28" s="25" t="s">
        <v>0</v>
      </c>
      <c r="D28" s="27"/>
      <c r="E28" s="22"/>
      <c r="F28" s="23" t="s">
        <v>29</v>
      </c>
      <c r="G28" s="26"/>
      <c r="H28" s="26"/>
      <c r="I28" s="50" t="s">
        <v>0</v>
      </c>
      <c r="J28" s="51"/>
      <c r="M28" s="12"/>
      <c r="N28" s="12" t="str">
        <f t="shared" si="0"/>
        <v> </v>
      </c>
      <c r="O28" s="12" t="str">
        <f t="shared" si="1"/>
        <v> </v>
      </c>
      <c r="P28" s="12" t="str">
        <f t="shared" si="2"/>
        <v> </v>
      </c>
      <c r="Q28" s="12" t="str">
        <f t="shared" si="3"/>
        <v> </v>
      </c>
      <c r="R28" s="12" t="str">
        <f t="shared" si="4"/>
        <v> </v>
      </c>
      <c r="S28" s="12" t="str">
        <f t="shared" si="5"/>
        <v> </v>
      </c>
      <c r="T28" s="12" t="str">
        <f t="shared" si="6"/>
        <v> </v>
      </c>
      <c r="U28" s="12" t="str">
        <f t="shared" si="7"/>
        <v> </v>
      </c>
      <c r="V28" s="12">
        <f t="shared" si="8"/>
        <v>0</v>
      </c>
      <c r="W28" s="12" t="str">
        <f t="shared" si="9"/>
        <v> </v>
      </c>
    </row>
    <row r="29" spans="2:23" s="9" customFormat="1" ht="16.5" customHeight="1">
      <c r="B29" s="35" t="s">
        <v>29</v>
      </c>
      <c r="C29" s="25" t="s">
        <v>0</v>
      </c>
      <c r="D29" s="27"/>
      <c r="E29" s="22"/>
      <c r="F29" s="23" t="s">
        <v>29</v>
      </c>
      <c r="G29" s="26"/>
      <c r="H29" s="26"/>
      <c r="I29" s="50" t="s">
        <v>0</v>
      </c>
      <c r="J29" s="51"/>
      <c r="M29" s="12"/>
      <c r="N29" s="12" t="str">
        <f t="shared" si="0"/>
        <v> </v>
      </c>
      <c r="O29" s="12" t="str">
        <f t="shared" si="1"/>
        <v> </v>
      </c>
      <c r="P29" s="12" t="str">
        <f t="shared" si="2"/>
        <v> </v>
      </c>
      <c r="Q29" s="12" t="str">
        <f t="shared" si="3"/>
        <v> </v>
      </c>
      <c r="R29" s="12" t="str">
        <f t="shared" si="4"/>
        <v> </v>
      </c>
      <c r="S29" s="12" t="str">
        <f t="shared" si="5"/>
        <v> </v>
      </c>
      <c r="T29" s="12" t="str">
        <f t="shared" si="6"/>
        <v> </v>
      </c>
      <c r="U29" s="12" t="str">
        <f t="shared" si="7"/>
        <v> </v>
      </c>
      <c r="V29" s="12">
        <f t="shared" si="8"/>
        <v>0</v>
      </c>
      <c r="W29" s="12" t="str">
        <f t="shared" si="9"/>
        <v> </v>
      </c>
    </row>
    <row r="30" spans="2:23" s="9" customFormat="1" ht="16.5" customHeight="1">
      <c r="B30" s="35" t="s">
        <v>29</v>
      </c>
      <c r="C30" s="25" t="s">
        <v>0</v>
      </c>
      <c r="D30" s="27"/>
      <c r="E30" s="22"/>
      <c r="F30" s="23" t="s">
        <v>29</v>
      </c>
      <c r="G30" s="26"/>
      <c r="H30" s="26"/>
      <c r="I30" s="50" t="s">
        <v>0</v>
      </c>
      <c r="J30" s="51"/>
      <c r="M30" s="12"/>
      <c r="N30" s="12" t="str">
        <f t="shared" si="0"/>
        <v> </v>
      </c>
      <c r="O30" s="12" t="str">
        <f t="shared" si="1"/>
        <v> </v>
      </c>
      <c r="P30" s="12" t="str">
        <f t="shared" si="2"/>
        <v> </v>
      </c>
      <c r="Q30" s="12" t="str">
        <f t="shared" si="3"/>
        <v> </v>
      </c>
      <c r="R30" s="12" t="str">
        <f t="shared" si="4"/>
        <v> </v>
      </c>
      <c r="S30" s="12" t="str">
        <f t="shared" si="5"/>
        <v> </v>
      </c>
      <c r="T30" s="12" t="str">
        <f t="shared" si="6"/>
        <v> </v>
      </c>
      <c r="U30" s="12" t="str">
        <f t="shared" si="7"/>
        <v> </v>
      </c>
      <c r="V30" s="12">
        <f t="shared" si="8"/>
        <v>0</v>
      </c>
      <c r="W30" s="12" t="str">
        <f t="shared" si="9"/>
        <v> </v>
      </c>
    </row>
    <row r="31" spans="2:23" s="9" customFormat="1" ht="16.5" customHeight="1">
      <c r="B31" s="35" t="s">
        <v>29</v>
      </c>
      <c r="C31" s="25" t="s">
        <v>0</v>
      </c>
      <c r="D31" s="27"/>
      <c r="E31" s="22"/>
      <c r="F31" s="23" t="s">
        <v>29</v>
      </c>
      <c r="G31" s="26"/>
      <c r="H31" s="26"/>
      <c r="I31" s="50" t="s">
        <v>0</v>
      </c>
      <c r="J31" s="51"/>
      <c r="M31" s="12"/>
      <c r="N31" s="12" t="str">
        <f>VLOOKUP(F31,$Y$43:$AF$46,2,FALSE)</f>
        <v> </v>
      </c>
      <c r="O31" s="12" t="str">
        <f t="shared" si="1"/>
        <v> </v>
      </c>
      <c r="P31" s="12" t="str">
        <f t="shared" si="2"/>
        <v> </v>
      </c>
      <c r="Q31" s="12" t="str">
        <f t="shared" si="3"/>
        <v> </v>
      </c>
      <c r="R31" s="12" t="str">
        <f t="shared" si="4"/>
        <v> </v>
      </c>
      <c r="S31" s="12" t="str">
        <f t="shared" si="5"/>
        <v> </v>
      </c>
      <c r="T31" s="12" t="str">
        <f t="shared" si="6"/>
        <v> </v>
      </c>
      <c r="U31" s="12" t="str">
        <f t="shared" si="7"/>
        <v> </v>
      </c>
      <c r="V31" s="12">
        <f t="shared" si="8"/>
        <v>0</v>
      </c>
      <c r="W31" s="12" t="str">
        <f t="shared" si="9"/>
        <v> </v>
      </c>
    </row>
    <row r="32" spans="2:10" s="9" customFormat="1" ht="15" customHeight="1">
      <c r="B32" s="13"/>
      <c r="C32" s="14"/>
      <c r="D32" s="14"/>
      <c r="E32" s="15"/>
      <c r="F32" s="15"/>
      <c r="G32" s="15"/>
      <c r="H32" s="15"/>
      <c r="I32" s="15"/>
      <c r="J32" s="15"/>
    </row>
    <row r="33" spans="2:10" s="9" customFormat="1" ht="15" customHeight="1">
      <c r="B33" s="53"/>
      <c r="C33" s="53"/>
      <c r="D33" s="13"/>
      <c r="E33" s="13"/>
      <c r="F33" s="15"/>
      <c r="G33" s="54"/>
      <c r="H33" s="54"/>
      <c r="I33" s="15"/>
      <c r="J33" s="15"/>
    </row>
    <row r="34" spans="2:10" s="9" customFormat="1" ht="15" customHeight="1">
      <c r="B34" s="52" t="s">
        <v>17</v>
      </c>
      <c r="C34" s="52"/>
      <c r="D34" s="16"/>
      <c r="E34" s="16"/>
      <c r="F34" s="15"/>
      <c r="G34" s="52" t="s">
        <v>7</v>
      </c>
      <c r="H34" s="52"/>
      <c r="I34" s="15"/>
      <c r="J34" s="15"/>
    </row>
    <row r="35" spans="3:10" ht="15" customHeight="1" hidden="1">
      <c r="C35" s="17"/>
      <c r="D35" s="17"/>
      <c r="F35" s="7"/>
      <c r="G35" s="7"/>
      <c r="H35" s="7"/>
      <c r="I35" s="7"/>
      <c r="J35" s="7"/>
    </row>
    <row r="36" spans="3:10" ht="15" customHeight="1" hidden="1">
      <c r="C36" s="17"/>
      <c r="D36" s="17"/>
      <c r="F36" s="7"/>
      <c r="G36" s="7"/>
      <c r="H36" s="7"/>
      <c r="I36" s="7"/>
      <c r="J36" s="7"/>
    </row>
    <row r="37" spans="3:10" ht="15" customHeight="1" hidden="1">
      <c r="C37" s="17"/>
      <c r="D37" s="17"/>
      <c r="F37" s="7"/>
      <c r="G37" s="7"/>
      <c r="H37" s="7"/>
      <c r="I37" s="7"/>
      <c r="J37" s="7"/>
    </row>
    <row r="38" spans="3:10" ht="15" customHeight="1" hidden="1">
      <c r="C38" s="17"/>
      <c r="D38" s="17"/>
      <c r="F38" s="7"/>
      <c r="G38" s="7"/>
      <c r="H38" s="7"/>
      <c r="I38" s="7"/>
      <c r="J38" s="7"/>
    </row>
    <row r="39" spans="6:10" ht="15" customHeight="1" hidden="1">
      <c r="F39" s="7"/>
      <c r="G39" s="7"/>
      <c r="H39" s="7"/>
      <c r="I39" s="7"/>
      <c r="J39" s="7"/>
    </row>
    <row r="40" spans="6:10" ht="15" customHeight="1" hidden="1">
      <c r="F40" s="7"/>
      <c r="G40" s="7"/>
      <c r="H40" s="7"/>
      <c r="I40" s="7"/>
      <c r="J40" s="7"/>
    </row>
    <row r="41" spans="6:10" ht="15" customHeight="1" hidden="1">
      <c r="F41" s="7"/>
      <c r="G41" s="7"/>
      <c r="H41" s="7"/>
      <c r="I41" s="7"/>
      <c r="J41" s="7"/>
    </row>
    <row r="42" spans="6:45" ht="15" customHeight="1" hidden="1">
      <c r="F42" s="7"/>
      <c r="G42" s="7"/>
      <c r="H42" s="7"/>
      <c r="I42" s="7"/>
      <c r="J42" s="7"/>
      <c r="N42" s="36" t="s">
        <v>310</v>
      </c>
      <c r="O42" s="36" t="s">
        <v>311</v>
      </c>
      <c r="P42" s="36" t="s">
        <v>312</v>
      </c>
      <c r="Q42" s="36" t="s">
        <v>98</v>
      </c>
      <c r="Y42" s="33" t="s">
        <v>272</v>
      </c>
      <c r="Z42" s="55" t="s">
        <v>282</v>
      </c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20"/>
      <c r="AL42" s="18" t="s">
        <v>270</v>
      </c>
      <c r="AM42" s="18" t="s">
        <v>127</v>
      </c>
      <c r="AO42" s="18" t="s">
        <v>134</v>
      </c>
      <c r="AQ42" s="18" t="s">
        <v>130</v>
      </c>
      <c r="AS42" s="18" t="s">
        <v>129</v>
      </c>
    </row>
    <row r="43" spans="6:45" ht="15" customHeight="1" hidden="1">
      <c r="F43" s="7"/>
      <c r="G43" s="7"/>
      <c r="H43" s="7"/>
      <c r="I43" s="7"/>
      <c r="J43" s="7"/>
      <c r="N43" s="37" t="s">
        <v>29</v>
      </c>
      <c r="O43" s="37" t="s">
        <v>29</v>
      </c>
      <c r="P43" s="37" t="s">
        <v>29</v>
      </c>
      <c r="Q43" s="37" t="s">
        <v>29</v>
      </c>
      <c r="Y43" s="31" t="s">
        <v>29</v>
      </c>
      <c r="Z43" s="32" t="s">
        <v>29</v>
      </c>
      <c r="AA43" s="32" t="s">
        <v>29</v>
      </c>
      <c r="AB43" s="32" t="s">
        <v>29</v>
      </c>
      <c r="AC43" s="32" t="s">
        <v>29</v>
      </c>
      <c r="AD43" s="32" t="s">
        <v>29</v>
      </c>
      <c r="AE43" s="32" t="s">
        <v>29</v>
      </c>
      <c r="AF43" s="32" t="s">
        <v>29</v>
      </c>
      <c r="AG43" s="32" t="s">
        <v>29</v>
      </c>
      <c r="AH43" s="32"/>
      <c r="AI43" s="32" t="s">
        <v>29</v>
      </c>
      <c r="AJ43" s="32" t="s">
        <v>29</v>
      </c>
      <c r="AK43" s="20"/>
      <c r="AL43" s="21" t="str">
        <f>VLOOKUP(B5,N43:Q343,4,FALSE)</f>
        <v> </v>
      </c>
      <c r="AM43" s="21"/>
      <c r="AO43" s="1" t="s">
        <v>492</v>
      </c>
      <c r="AQ43" s="1" t="s">
        <v>492</v>
      </c>
      <c r="AS43" s="1" t="s">
        <v>492</v>
      </c>
    </row>
    <row r="44" spans="6:45" ht="15" customHeight="1" hidden="1">
      <c r="F44" s="7"/>
      <c r="G44" s="7"/>
      <c r="H44" s="7"/>
      <c r="I44" s="7"/>
      <c r="J44" s="7"/>
      <c r="N44" s="38">
        <v>1</v>
      </c>
      <c r="O44" s="39" t="s">
        <v>8</v>
      </c>
      <c r="P44" s="39" t="s">
        <v>128</v>
      </c>
      <c r="Q44" s="38" t="s">
        <v>129</v>
      </c>
      <c r="Y44" s="21" t="s">
        <v>4</v>
      </c>
      <c r="Z44" s="19" t="s">
        <v>102</v>
      </c>
      <c r="AA44" s="19" t="s">
        <v>281</v>
      </c>
      <c r="AB44" s="19" t="s">
        <v>103</v>
      </c>
      <c r="AC44" s="19" t="s">
        <v>283</v>
      </c>
      <c r="AD44" s="19" t="s">
        <v>274</v>
      </c>
      <c r="AE44" s="19" t="s">
        <v>273</v>
      </c>
      <c r="AF44" s="19" t="s">
        <v>280</v>
      </c>
      <c r="AG44" s="19" t="s">
        <v>286</v>
      </c>
      <c r="AH44" s="19" t="s">
        <v>491</v>
      </c>
      <c r="AI44" s="19" t="s">
        <v>550</v>
      </c>
      <c r="AJ44" s="19"/>
      <c r="AK44" s="20"/>
      <c r="AM44" s="21" t="e">
        <f>HLOOKUP($AL$43,$AO$42:$AS$104,2,FALSE)</f>
        <v>#N/A</v>
      </c>
      <c r="AO44" s="1" t="s">
        <v>493</v>
      </c>
      <c r="AQ44" s="1" t="s">
        <v>493</v>
      </c>
      <c r="AS44" s="1" t="s">
        <v>493</v>
      </c>
    </row>
    <row r="45" spans="6:45" ht="15" customHeight="1" hidden="1">
      <c r="F45" s="7"/>
      <c r="G45" s="7"/>
      <c r="H45" s="7"/>
      <c r="I45" s="7"/>
      <c r="J45" s="7"/>
      <c r="N45" s="38">
        <v>2</v>
      </c>
      <c r="O45" s="39" t="s">
        <v>30</v>
      </c>
      <c r="P45" s="39" t="s">
        <v>128</v>
      </c>
      <c r="Q45" s="38" t="s">
        <v>130</v>
      </c>
      <c r="Y45" s="21" t="s">
        <v>5</v>
      </c>
      <c r="Z45" s="19" t="s">
        <v>101</v>
      </c>
      <c r="AA45" s="19" t="s">
        <v>104</v>
      </c>
      <c r="AB45" s="19" t="s">
        <v>284</v>
      </c>
      <c r="AC45" s="19" t="s">
        <v>271</v>
      </c>
      <c r="AD45" s="19" t="s">
        <v>279</v>
      </c>
      <c r="AE45" s="19" t="s">
        <v>285</v>
      </c>
      <c r="AF45" s="19" t="s">
        <v>286</v>
      </c>
      <c r="AG45" s="19" t="s">
        <v>543</v>
      </c>
      <c r="AH45" s="19" t="s">
        <v>550</v>
      </c>
      <c r="AI45" s="19" t="s">
        <v>537</v>
      </c>
      <c r="AJ45" s="19"/>
      <c r="AK45" s="20"/>
      <c r="AM45" s="21" t="e">
        <f>HLOOKUP($AL$43,$AO$42:$AS$104,3,FALSE)</f>
        <v>#N/A</v>
      </c>
      <c r="AO45" s="1" t="s">
        <v>494</v>
      </c>
      <c r="AQ45" s="1" t="s">
        <v>494</v>
      </c>
      <c r="AS45" s="1" t="s">
        <v>494</v>
      </c>
    </row>
    <row r="46" spans="6:45" ht="15" customHeight="1" hidden="1">
      <c r="F46" s="7"/>
      <c r="G46" s="7"/>
      <c r="H46" s="7"/>
      <c r="I46" s="7"/>
      <c r="J46" s="7"/>
      <c r="N46" s="38">
        <v>3</v>
      </c>
      <c r="O46" s="39" t="s">
        <v>323</v>
      </c>
      <c r="P46" s="39" t="s">
        <v>131</v>
      </c>
      <c r="Q46" s="38" t="s">
        <v>130</v>
      </c>
      <c r="Y46" s="21" t="s">
        <v>6</v>
      </c>
      <c r="Z46" s="19" t="s">
        <v>105</v>
      </c>
      <c r="AA46" s="19" t="s">
        <v>281</v>
      </c>
      <c r="AB46" s="19" t="s">
        <v>106</v>
      </c>
      <c r="AC46" s="19" t="s">
        <v>274</v>
      </c>
      <c r="AD46" s="19" t="s">
        <v>273</v>
      </c>
      <c r="AE46" s="19" t="s">
        <v>279</v>
      </c>
      <c r="AF46" s="19" t="s">
        <v>309</v>
      </c>
      <c r="AG46" s="19" t="s">
        <v>287</v>
      </c>
      <c r="AH46" s="19" t="s">
        <v>536</v>
      </c>
      <c r="AI46" s="19"/>
      <c r="AJ46" s="19"/>
      <c r="AK46" s="20"/>
      <c r="AM46" s="21" t="e">
        <f>HLOOKUP($AL$43,$AO$42:$AS$104,4,FALSE)</f>
        <v>#N/A</v>
      </c>
      <c r="AO46" s="1" t="s">
        <v>495</v>
      </c>
      <c r="AQ46" s="1" t="s">
        <v>495</v>
      </c>
      <c r="AS46" s="1" t="s">
        <v>495</v>
      </c>
    </row>
    <row r="47" spans="6:45" ht="15" customHeight="1" hidden="1">
      <c r="F47" s="7"/>
      <c r="G47" s="7"/>
      <c r="H47" s="7"/>
      <c r="I47" s="7"/>
      <c r="J47" s="7"/>
      <c r="N47" s="38">
        <v>4</v>
      </c>
      <c r="O47" s="39" t="s">
        <v>31</v>
      </c>
      <c r="P47" s="39" t="s">
        <v>132</v>
      </c>
      <c r="Q47" s="38" t="s">
        <v>130</v>
      </c>
      <c r="AM47" s="21" t="e">
        <f>HLOOKUP($AL$43,$AO$42:$AS$104,5,FALSE)</f>
        <v>#N/A</v>
      </c>
      <c r="AO47" s="2" t="s">
        <v>497</v>
      </c>
      <c r="AQ47" s="2" t="s">
        <v>497</v>
      </c>
      <c r="AS47" s="2" t="s">
        <v>496</v>
      </c>
    </row>
    <row r="48" spans="6:45" ht="15" customHeight="1" hidden="1">
      <c r="F48" s="7"/>
      <c r="G48" s="7"/>
      <c r="H48" s="7"/>
      <c r="I48" s="7"/>
      <c r="J48" s="7"/>
      <c r="N48" s="38">
        <v>5</v>
      </c>
      <c r="O48" s="39" t="s">
        <v>324</v>
      </c>
      <c r="P48" s="39" t="s">
        <v>133</v>
      </c>
      <c r="Q48" s="38" t="s">
        <v>130</v>
      </c>
      <c r="AM48" s="21" t="e">
        <f>HLOOKUP($AL$43,$AO$42:$AS$104,6,FALSE)</f>
        <v>#N/A</v>
      </c>
      <c r="AO48" s="1" t="s">
        <v>112</v>
      </c>
      <c r="AQ48" s="1" t="s">
        <v>112</v>
      </c>
      <c r="AS48" s="1" t="s">
        <v>110</v>
      </c>
    </row>
    <row r="49" spans="6:45" ht="15" customHeight="1" hidden="1">
      <c r="F49" s="7"/>
      <c r="G49" s="7"/>
      <c r="H49" s="7"/>
      <c r="I49" s="7"/>
      <c r="J49" s="7"/>
      <c r="N49" s="38">
        <v>6</v>
      </c>
      <c r="O49" s="39" t="s">
        <v>32</v>
      </c>
      <c r="P49" s="39" t="s">
        <v>132</v>
      </c>
      <c r="Q49" s="38" t="s">
        <v>134</v>
      </c>
      <c r="Y49" s="18" t="s">
        <v>275</v>
      </c>
      <c r="AM49" s="21" t="e">
        <f>HLOOKUP($AL$43,$AO$42:$AS$104,7,FALSE)</f>
        <v>#N/A</v>
      </c>
      <c r="AO49" s="1" t="s">
        <v>498</v>
      </c>
      <c r="AQ49" s="1" t="s">
        <v>498</v>
      </c>
      <c r="AS49" s="2" t="s">
        <v>497</v>
      </c>
    </row>
    <row r="50" spans="6:45" ht="15" customHeight="1" hidden="1">
      <c r="F50" s="7"/>
      <c r="G50" s="7"/>
      <c r="H50" s="7"/>
      <c r="I50" s="7"/>
      <c r="J50" s="7"/>
      <c r="N50" s="38">
        <v>7</v>
      </c>
      <c r="O50" s="39" t="s">
        <v>33</v>
      </c>
      <c r="P50" s="39" t="s">
        <v>135</v>
      </c>
      <c r="Q50" s="38" t="s">
        <v>134</v>
      </c>
      <c r="Y50" s="21" t="s">
        <v>29</v>
      </c>
      <c r="AM50" s="21" t="e">
        <f>HLOOKUP($AL$43,$AO$42:$AS$104,8,FALSE)</f>
        <v>#N/A</v>
      </c>
      <c r="AO50" s="1" t="s">
        <v>126</v>
      </c>
      <c r="AQ50" s="1" t="s">
        <v>126</v>
      </c>
      <c r="AS50" s="1" t="s">
        <v>111</v>
      </c>
    </row>
    <row r="51" spans="6:45" ht="15" customHeight="1" hidden="1">
      <c r="F51" s="7"/>
      <c r="G51" s="7"/>
      <c r="H51" s="7"/>
      <c r="I51" s="7"/>
      <c r="J51" s="7"/>
      <c r="N51" s="38">
        <v>8</v>
      </c>
      <c r="O51" s="39" t="s">
        <v>34</v>
      </c>
      <c r="P51" s="39" t="s">
        <v>136</v>
      </c>
      <c r="Q51" s="38" t="s">
        <v>134</v>
      </c>
      <c r="Y51" s="21" t="s">
        <v>276</v>
      </c>
      <c r="AM51" s="21" t="e">
        <f>HLOOKUP($AL$43,$AO$42:$AS$104,9,FALSE)</f>
        <v>#N/A</v>
      </c>
      <c r="AO51" s="1" t="s">
        <v>113</v>
      </c>
      <c r="AQ51" s="1" t="s">
        <v>113</v>
      </c>
      <c r="AS51" s="1" t="s">
        <v>112</v>
      </c>
    </row>
    <row r="52" spans="6:45" ht="15" customHeight="1" hidden="1">
      <c r="F52" s="7"/>
      <c r="G52" s="7"/>
      <c r="H52" s="7"/>
      <c r="I52" s="7"/>
      <c r="J52" s="7"/>
      <c r="N52" s="38">
        <v>9</v>
      </c>
      <c r="O52" s="39" t="s">
        <v>35</v>
      </c>
      <c r="P52" s="39" t="s">
        <v>137</v>
      </c>
      <c r="Q52" s="38" t="s">
        <v>134</v>
      </c>
      <c r="Y52" s="21" t="s">
        <v>277</v>
      </c>
      <c r="AM52" s="21" t="e">
        <f>HLOOKUP($AL$43,$AO$42:$AS$104,10,FALSE)</f>
        <v>#N/A</v>
      </c>
      <c r="AO52" s="1" t="s">
        <v>114</v>
      </c>
      <c r="AQ52" s="1" t="s">
        <v>114</v>
      </c>
      <c r="AS52" s="1" t="s">
        <v>498</v>
      </c>
    </row>
    <row r="53" spans="6:45" ht="15" customHeight="1" hidden="1">
      <c r="F53" s="7"/>
      <c r="G53" s="7"/>
      <c r="H53" s="7"/>
      <c r="I53" s="7"/>
      <c r="J53" s="7"/>
      <c r="N53" s="38">
        <v>10</v>
      </c>
      <c r="O53" s="39" t="s">
        <v>36</v>
      </c>
      <c r="P53" s="39" t="s">
        <v>138</v>
      </c>
      <c r="Q53" s="38" t="s">
        <v>134</v>
      </c>
      <c r="AM53" s="21" t="e">
        <f>HLOOKUP($AL$43,$AO$42:$AS$104,11,FALSE)</f>
        <v>#N/A</v>
      </c>
      <c r="AO53" s="1" t="s">
        <v>115</v>
      </c>
      <c r="AQ53" s="1" t="s">
        <v>115</v>
      </c>
      <c r="AS53" s="1" t="s">
        <v>126</v>
      </c>
    </row>
    <row r="54" spans="6:45" ht="15" customHeight="1" hidden="1">
      <c r="F54" s="7"/>
      <c r="G54" s="7"/>
      <c r="H54" s="7"/>
      <c r="I54" s="7"/>
      <c r="J54" s="7"/>
      <c r="N54" s="38">
        <v>11</v>
      </c>
      <c r="O54" s="39" t="s">
        <v>37</v>
      </c>
      <c r="P54" s="39" t="s">
        <v>139</v>
      </c>
      <c r="Q54" s="38" t="s">
        <v>134</v>
      </c>
      <c r="AM54" s="21" t="e">
        <f>HLOOKUP($AL$43,$AO$42:$AS$104,12,FALSE)</f>
        <v>#N/A</v>
      </c>
      <c r="AO54" s="1" t="s">
        <v>499</v>
      </c>
      <c r="AQ54" s="1" t="s">
        <v>499</v>
      </c>
      <c r="AS54" s="1" t="s">
        <v>113</v>
      </c>
    </row>
    <row r="55" spans="6:45" ht="15" customHeight="1" hidden="1">
      <c r="F55" s="7"/>
      <c r="G55" s="7"/>
      <c r="H55" s="7"/>
      <c r="I55" s="7"/>
      <c r="J55" s="7"/>
      <c r="N55" s="38">
        <v>12</v>
      </c>
      <c r="O55" s="39" t="s">
        <v>38</v>
      </c>
      <c r="P55" s="39" t="s">
        <v>128</v>
      </c>
      <c r="Q55" s="38" t="s">
        <v>134</v>
      </c>
      <c r="AM55" s="21" t="e">
        <f>HLOOKUP($AL$43,$AO$42:$AS$104,13,FALSE)</f>
        <v>#N/A</v>
      </c>
      <c r="AO55" s="1" t="s">
        <v>500</v>
      </c>
      <c r="AQ55" s="1" t="s">
        <v>500</v>
      </c>
      <c r="AS55" s="1" t="s">
        <v>114</v>
      </c>
    </row>
    <row r="56" spans="6:45" ht="15" customHeight="1" hidden="1">
      <c r="F56" s="7"/>
      <c r="G56" s="7"/>
      <c r="H56" s="7"/>
      <c r="I56" s="7"/>
      <c r="J56" s="7"/>
      <c r="N56" s="38">
        <v>13</v>
      </c>
      <c r="O56" s="39" t="s">
        <v>39</v>
      </c>
      <c r="P56" s="39" t="s">
        <v>128</v>
      </c>
      <c r="Q56" s="38" t="s">
        <v>134</v>
      </c>
      <c r="AM56" s="21" t="e">
        <f>HLOOKUP($AL$43,$AO$42:$AS$104,14,FALSE)</f>
        <v>#N/A</v>
      </c>
      <c r="AO56" s="1" t="s">
        <v>501</v>
      </c>
      <c r="AQ56" s="1" t="s">
        <v>501</v>
      </c>
      <c r="AS56" s="1" t="s">
        <v>115</v>
      </c>
    </row>
    <row r="57" spans="6:45" ht="15" customHeight="1" hidden="1">
      <c r="F57" s="7"/>
      <c r="G57" s="7"/>
      <c r="H57" s="7"/>
      <c r="I57" s="7"/>
      <c r="J57" s="7"/>
      <c r="N57" s="38">
        <v>14</v>
      </c>
      <c r="O57" s="39" t="s">
        <v>40</v>
      </c>
      <c r="P57" s="39" t="s">
        <v>140</v>
      </c>
      <c r="Q57" s="38" t="s">
        <v>134</v>
      </c>
      <c r="AM57" s="21" t="e">
        <f>HLOOKUP($AL$43,$AO$42:$AS$104,15,FALSE)</f>
        <v>#N/A</v>
      </c>
      <c r="AO57" s="1" t="s">
        <v>118</v>
      </c>
      <c r="AQ57" s="1" t="s">
        <v>118</v>
      </c>
      <c r="AS57" s="1" t="s">
        <v>499</v>
      </c>
    </row>
    <row r="58" spans="6:45" ht="15" customHeight="1" hidden="1">
      <c r="F58" s="7"/>
      <c r="G58" s="7"/>
      <c r="H58" s="7"/>
      <c r="I58" s="7"/>
      <c r="J58" s="7"/>
      <c r="N58" s="38">
        <v>15</v>
      </c>
      <c r="O58" s="39" t="s">
        <v>41</v>
      </c>
      <c r="P58" s="39" t="s">
        <v>141</v>
      </c>
      <c r="Q58" s="38" t="s">
        <v>134</v>
      </c>
      <c r="AM58" s="21" t="e">
        <f>HLOOKUP($AL$43,$AO$42:$AS$104,16,FALSE)</f>
        <v>#N/A</v>
      </c>
      <c r="AO58" s="4" t="s">
        <v>117</v>
      </c>
      <c r="AQ58" s="4" t="s">
        <v>117</v>
      </c>
      <c r="AS58" s="1" t="s">
        <v>500</v>
      </c>
    </row>
    <row r="59" spans="6:45" ht="15" customHeight="1" hidden="1">
      <c r="F59" s="7"/>
      <c r="G59" s="7"/>
      <c r="H59" s="7"/>
      <c r="I59" s="7"/>
      <c r="J59" s="7"/>
      <c r="N59" s="38">
        <v>16</v>
      </c>
      <c r="O59" s="39" t="s">
        <v>42</v>
      </c>
      <c r="P59" s="39" t="s">
        <v>131</v>
      </c>
      <c r="Q59" s="38" t="s">
        <v>134</v>
      </c>
      <c r="AM59" s="21" t="e">
        <f>HLOOKUP($AL$43,$AO$42:$AS$104,17,FALSE)</f>
        <v>#N/A</v>
      </c>
      <c r="AO59" s="4" t="s">
        <v>116</v>
      </c>
      <c r="AQ59" s="4" t="s">
        <v>116</v>
      </c>
      <c r="AS59" s="1" t="s">
        <v>501</v>
      </c>
    </row>
    <row r="60" spans="6:45" ht="15" customHeight="1" hidden="1">
      <c r="F60" s="7"/>
      <c r="G60" s="7"/>
      <c r="H60" s="7"/>
      <c r="I60" s="7"/>
      <c r="J60" s="7"/>
      <c r="N60" s="38">
        <v>17</v>
      </c>
      <c r="O60" s="39" t="s">
        <v>43</v>
      </c>
      <c r="P60" s="39" t="s">
        <v>131</v>
      </c>
      <c r="Q60" s="38" t="s">
        <v>134</v>
      </c>
      <c r="AM60" s="21" t="e">
        <f>HLOOKUP($AL$43,$AO$42:$AS$104,18,FALSE)</f>
        <v>#N/A</v>
      </c>
      <c r="AO60" s="4" t="s">
        <v>120</v>
      </c>
      <c r="AQ60" s="1" t="s">
        <v>505</v>
      </c>
      <c r="AS60" s="1" t="s">
        <v>118</v>
      </c>
    </row>
    <row r="61" spans="14:45" ht="15" customHeight="1" hidden="1">
      <c r="N61" s="38">
        <v>18</v>
      </c>
      <c r="O61" s="39" t="s">
        <v>44</v>
      </c>
      <c r="P61" s="39" t="s">
        <v>128</v>
      </c>
      <c r="Q61" s="38" t="s">
        <v>134</v>
      </c>
      <c r="AM61" s="21" t="e">
        <f>HLOOKUP($AL$43,$AO$42:$AS$104,19,FALSE)</f>
        <v>#N/A</v>
      </c>
      <c r="AO61" s="3" t="s">
        <v>506</v>
      </c>
      <c r="AQ61" s="3" t="s">
        <v>506</v>
      </c>
      <c r="AS61" s="5" t="s">
        <v>117</v>
      </c>
    </row>
    <row r="62" spans="14:45" ht="15" customHeight="1" hidden="1">
      <c r="N62" s="38">
        <v>19</v>
      </c>
      <c r="O62" s="39" t="s">
        <v>45</v>
      </c>
      <c r="P62" s="39" t="s">
        <v>142</v>
      </c>
      <c r="Q62" s="38" t="s">
        <v>134</v>
      </c>
      <c r="AM62" s="21" t="e">
        <f>HLOOKUP($AL$43,$AO$42:$AS$104,20,FALSE)</f>
        <v>#N/A</v>
      </c>
      <c r="AO62" s="1" t="s">
        <v>121</v>
      </c>
      <c r="AQ62" s="1" t="s">
        <v>121</v>
      </c>
      <c r="AS62" s="4" t="s">
        <v>116</v>
      </c>
    </row>
    <row r="63" spans="14:45" ht="15" customHeight="1" hidden="1">
      <c r="N63" s="38">
        <v>20</v>
      </c>
      <c r="O63" s="39" t="s">
        <v>46</v>
      </c>
      <c r="P63" s="39" t="s">
        <v>143</v>
      </c>
      <c r="Q63" s="38" t="s">
        <v>130</v>
      </c>
      <c r="AM63" s="21" t="e">
        <f>HLOOKUP($AL$43,$AO$42:$AS$104,21,FALSE)</f>
        <v>#N/A</v>
      </c>
      <c r="AO63" s="3" t="s">
        <v>122</v>
      </c>
      <c r="AQ63" s="3" t="s">
        <v>122</v>
      </c>
      <c r="AS63" s="5" t="s">
        <v>119</v>
      </c>
    </row>
    <row r="64" spans="14:45" ht="15" customHeight="1" hidden="1">
      <c r="N64" s="38">
        <v>21</v>
      </c>
      <c r="O64" s="39" t="s">
        <v>47</v>
      </c>
      <c r="P64" s="39" t="s">
        <v>144</v>
      </c>
      <c r="Q64" s="38" t="s">
        <v>130</v>
      </c>
      <c r="AM64" s="21" t="e">
        <f>HLOOKUP($AL$43,$AO$42:$AS$104,22,FALSE)</f>
        <v>#N/A</v>
      </c>
      <c r="AO64" s="1" t="s">
        <v>513</v>
      </c>
      <c r="AQ64" s="1" t="s">
        <v>513</v>
      </c>
      <c r="AS64" s="5" t="s">
        <v>502</v>
      </c>
    </row>
    <row r="65" spans="14:45" ht="15" customHeight="1" hidden="1">
      <c r="N65" s="38">
        <v>22</v>
      </c>
      <c r="O65" s="39" t="s">
        <v>48</v>
      </c>
      <c r="P65" s="39" t="s">
        <v>142</v>
      </c>
      <c r="Q65" s="38" t="s">
        <v>130</v>
      </c>
      <c r="AM65" s="21" t="e">
        <f>HLOOKUP($AL$43,$AO$42:$AS$104,23,FALSE)</f>
        <v>#N/A</v>
      </c>
      <c r="AO65" s="1" t="s">
        <v>507</v>
      </c>
      <c r="AQ65" s="1" t="s">
        <v>507</v>
      </c>
      <c r="AS65" s="4" t="s">
        <v>503</v>
      </c>
    </row>
    <row r="66" spans="14:45" ht="15" customHeight="1" hidden="1">
      <c r="N66" s="38">
        <v>23</v>
      </c>
      <c r="O66" s="39" t="s">
        <v>49</v>
      </c>
      <c r="P66" s="39" t="s">
        <v>128</v>
      </c>
      <c r="Q66" s="38" t="s">
        <v>134</v>
      </c>
      <c r="AM66" s="21" t="e">
        <f>HLOOKUP($AL$43,$AO$42:$AS$104,24,FALSE)</f>
        <v>#N/A</v>
      </c>
      <c r="AO66" s="3" t="s">
        <v>508</v>
      </c>
      <c r="AQ66" s="3" t="s">
        <v>509</v>
      </c>
      <c r="AS66" s="5" t="s">
        <v>120</v>
      </c>
    </row>
    <row r="67" spans="14:45" ht="15" customHeight="1" hidden="1">
      <c r="N67" s="38">
        <v>24</v>
      </c>
      <c r="O67" s="39" t="s">
        <v>50</v>
      </c>
      <c r="P67" s="39" t="s">
        <v>145</v>
      </c>
      <c r="Q67" s="38" t="s">
        <v>134</v>
      </c>
      <c r="AM67" s="21" t="e">
        <f>HLOOKUP($AL$43,$AO$42:$AS$104,25,FALSE)</f>
        <v>#N/A</v>
      </c>
      <c r="AO67" s="3" t="s">
        <v>510</v>
      </c>
      <c r="AQ67" s="3" t="s">
        <v>510</v>
      </c>
      <c r="AS67" s="3" t="s">
        <v>504</v>
      </c>
    </row>
    <row r="68" spans="14:45" ht="15" customHeight="1" hidden="1">
      <c r="N68" s="38">
        <v>25</v>
      </c>
      <c r="O68" s="39" t="s">
        <v>51</v>
      </c>
      <c r="P68" s="39" t="s">
        <v>146</v>
      </c>
      <c r="Q68" s="38" t="s">
        <v>134</v>
      </c>
      <c r="AM68" s="21" t="e">
        <f>HLOOKUP($AL$43,$AO$42:$AS$104,26,FALSE)</f>
        <v>#N/A</v>
      </c>
      <c r="AO68" s="1" t="s">
        <v>123</v>
      </c>
      <c r="AQ68" s="1" t="s">
        <v>123</v>
      </c>
      <c r="AS68" s="1" t="s">
        <v>505</v>
      </c>
    </row>
    <row r="69" spans="14:45" ht="15" customHeight="1" hidden="1">
      <c r="N69" s="38">
        <v>26</v>
      </c>
      <c r="O69" s="39" t="s">
        <v>52</v>
      </c>
      <c r="P69" s="39" t="s">
        <v>147</v>
      </c>
      <c r="Q69" s="38" t="s">
        <v>134</v>
      </c>
      <c r="AM69" s="21" t="e">
        <f>HLOOKUP($AL$43,$AO$42:$AS$104,27,FALSE)</f>
        <v>#N/A</v>
      </c>
      <c r="AO69" s="1" t="s">
        <v>109</v>
      </c>
      <c r="AQ69" s="1" t="s">
        <v>109</v>
      </c>
      <c r="AS69" s="1" t="s">
        <v>506</v>
      </c>
    </row>
    <row r="70" spans="14:45" ht="15" customHeight="1" hidden="1">
      <c r="N70" s="38">
        <v>27</v>
      </c>
      <c r="O70" s="39" t="s">
        <v>53</v>
      </c>
      <c r="P70" s="39" t="s">
        <v>148</v>
      </c>
      <c r="Q70" s="38" t="s">
        <v>134</v>
      </c>
      <c r="AM70" s="21" t="e">
        <f>HLOOKUP($AL$43,$AO$42:$AS$104,28,FALSE)</f>
        <v>#N/A</v>
      </c>
      <c r="AO70" s="1"/>
      <c r="AQ70" s="1" t="s">
        <v>512</v>
      </c>
      <c r="AS70" s="1" t="s">
        <v>124</v>
      </c>
    </row>
    <row r="71" spans="14:45" ht="15" customHeight="1" hidden="1">
      <c r="N71" s="38">
        <v>28</v>
      </c>
      <c r="O71" s="39" t="s">
        <v>54</v>
      </c>
      <c r="P71" s="39" t="s">
        <v>149</v>
      </c>
      <c r="Q71" s="38" t="s">
        <v>134</v>
      </c>
      <c r="AM71" s="21" t="e">
        <f>HLOOKUP($AL$43,$AO$42:$AS$104,29,FALSE)</f>
        <v>#N/A</v>
      </c>
      <c r="AS71" s="1" t="s">
        <v>121</v>
      </c>
    </row>
    <row r="72" spans="14:45" ht="15" customHeight="1" hidden="1">
      <c r="N72" s="38">
        <v>29</v>
      </c>
      <c r="O72" s="39" t="s">
        <v>55</v>
      </c>
      <c r="P72" s="39" t="s">
        <v>150</v>
      </c>
      <c r="Q72" s="38" t="s">
        <v>134</v>
      </c>
      <c r="AM72" s="21" t="e">
        <f>HLOOKUP($AL$43,$AO$42:$AS$104,30,FALSE)</f>
        <v>#N/A</v>
      </c>
      <c r="AS72" s="1" t="s">
        <v>122</v>
      </c>
    </row>
    <row r="73" spans="14:45" ht="15" customHeight="1" hidden="1">
      <c r="N73" s="38">
        <v>30</v>
      </c>
      <c r="O73" s="39" t="s">
        <v>56</v>
      </c>
      <c r="P73" s="39" t="s">
        <v>151</v>
      </c>
      <c r="Q73" s="38" t="s">
        <v>134</v>
      </c>
      <c r="AS73" s="1" t="s">
        <v>513</v>
      </c>
    </row>
    <row r="74" spans="14:45" ht="15" customHeight="1" hidden="1">
      <c r="N74" s="38">
        <v>31</v>
      </c>
      <c r="O74" s="39" t="s">
        <v>57</v>
      </c>
      <c r="P74" s="39" t="s">
        <v>152</v>
      </c>
      <c r="Q74" s="38" t="s">
        <v>134</v>
      </c>
      <c r="AS74" s="3" t="s">
        <v>507</v>
      </c>
    </row>
    <row r="75" spans="14:45" ht="15" customHeight="1" hidden="1">
      <c r="N75" s="38">
        <v>32</v>
      </c>
      <c r="O75" s="39" t="s">
        <v>325</v>
      </c>
      <c r="P75" s="39" t="s">
        <v>153</v>
      </c>
      <c r="Q75" s="38" t="s">
        <v>134</v>
      </c>
      <c r="AS75" s="1" t="s">
        <v>508</v>
      </c>
    </row>
    <row r="76" spans="14:45" ht="15" customHeight="1" hidden="1">
      <c r="N76" s="38">
        <v>33</v>
      </c>
      <c r="O76" s="39" t="s">
        <v>326</v>
      </c>
      <c r="P76" s="39" t="s">
        <v>154</v>
      </c>
      <c r="Q76" s="38" t="s">
        <v>134</v>
      </c>
      <c r="AS76" s="1" t="s">
        <v>509</v>
      </c>
    </row>
    <row r="77" spans="14:45" ht="15" customHeight="1" hidden="1">
      <c r="N77" s="38">
        <v>34</v>
      </c>
      <c r="O77" s="39" t="s">
        <v>327</v>
      </c>
      <c r="P77" s="39" t="s">
        <v>128</v>
      </c>
      <c r="Q77" s="38" t="s">
        <v>134</v>
      </c>
      <c r="AS77" s="1" t="s">
        <v>510</v>
      </c>
    </row>
    <row r="78" spans="14:45" ht="15" customHeight="1" hidden="1">
      <c r="N78" s="38">
        <v>35</v>
      </c>
      <c r="O78" s="39" t="s">
        <v>328</v>
      </c>
      <c r="P78" s="39" t="s">
        <v>133</v>
      </c>
      <c r="Q78" s="38" t="s">
        <v>134</v>
      </c>
      <c r="AS78" s="1" t="s">
        <v>123</v>
      </c>
    </row>
    <row r="79" spans="14:45" ht="15" customHeight="1" hidden="1">
      <c r="N79" s="38">
        <v>36</v>
      </c>
      <c r="O79" s="39" t="s">
        <v>329</v>
      </c>
      <c r="P79" s="39" t="s">
        <v>155</v>
      </c>
      <c r="Q79" s="38" t="s">
        <v>134</v>
      </c>
      <c r="AS79" s="1" t="s">
        <v>109</v>
      </c>
    </row>
    <row r="80" spans="14:45" ht="15" customHeight="1" hidden="1">
      <c r="N80" s="38">
        <v>37</v>
      </c>
      <c r="O80" s="39" t="s">
        <v>330</v>
      </c>
      <c r="P80" s="39" t="s">
        <v>156</v>
      </c>
      <c r="Q80" s="38" t="s">
        <v>134</v>
      </c>
      <c r="AS80" s="1" t="s">
        <v>511</v>
      </c>
    </row>
    <row r="81" spans="14:45" ht="15" customHeight="1" hidden="1">
      <c r="N81" s="38">
        <v>38</v>
      </c>
      <c r="O81" s="39" t="s">
        <v>331</v>
      </c>
      <c r="P81" s="39" t="s">
        <v>157</v>
      </c>
      <c r="Q81" s="38" t="s">
        <v>134</v>
      </c>
      <c r="AS81" s="1" t="s">
        <v>512</v>
      </c>
    </row>
    <row r="82" spans="14:45" ht="15" customHeight="1" hidden="1">
      <c r="N82" s="38">
        <v>39</v>
      </c>
      <c r="O82" s="39" t="s">
        <v>332</v>
      </c>
      <c r="P82" s="39" t="s">
        <v>158</v>
      </c>
      <c r="Q82" s="38" t="s">
        <v>134</v>
      </c>
      <c r="AS82" s="1" t="s">
        <v>125</v>
      </c>
    </row>
    <row r="83" spans="14:45" ht="15" customHeight="1" hidden="1">
      <c r="N83" s="38">
        <v>40</v>
      </c>
      <c r="O83" s="39" t="s">
        <v>333</v>
      </c>
      <c r="P83" s="39" t="s">
        <v>159</v>
      </c>
      <c r="Q83" s="38" t="s">
        <v>134</v>
      </c>
      <c r="AS83" s="1"/>
    </row>
    <row r="84" spans="14:45" ht="15" customHeight="1" hidden="1">
      <c r="N84" s="38">
        <v>41</v>
      </c>
      <c r="O84" s="39" t="s">
        <v>334</v>
      </c>
      <c r="P84" s="39" t="s">
        <v>128</v>
      </c>
      <c r="Q84" s="38" t="s">
        <v>134</v>
      </c>
      <c r="AS84" s="1"/>
    </row>
    <row r="85" spans="14:17" ht="15" customHeight="1" hidden="1">
      <c r="N85" s="38">
        <v>42</v>
      </c>
      <c r="O85" s="39" t="s">
        <v>335</v>
      </c>
      <c r="P85" s="39" t="s">
        <v>136</v>
      </c>
      <c r="Q85" s="38" t="s">
        <v>134</v>
      </c>
    </row>
    <row r="86" spans="14:17" ht="15" customHeight="1" hidden="1">
      <c r="N86" s="38">
        <v>43</v>
      </c>
      <c r="O86" s="39" t="s">
        <v>336</v>
      </c>
      <c r="P86" s="39" t="s">
        <v>135</v>
      </c>
      <c r="Q86" s="38" t="s">
        <v>134</v>
      </c>
    </row>
    <row r="87" spans="14:17" ht="15" customHeight="1" hidden="1">
      <c r="N87" s="38">
        <v>44</v>
      </c>
      <c r="O87" s="39" t="s">
        <v>58</v>
      </c>
      <c r="P87" s="39" t="s">
        <v>160</v>
      </c>
      <c r="Q87" s="38" t="s">
        <v>134</v>
      </c>
    </row>
    <row r="88" spans="14:17" ht="15" customHeight="1" hidden="1">
      <c r="N88" s="38">
        <v>45</v>
      </c>
      <c r="O88" s="39" t="s">
        <v>337</v>
      </c>
      <c r="P88" s="39" t="s">
        <v>128</v>
      </c>
      <c r="Q88" s="38" t="s">
        <v>134</v>
      </c>
    </row>
    <row r="89" spans="14:17" ht="15" customHeight="1" hidden="1">
      <c r="N89" s="38">
        <v>46</v>
      </c>
      <c r="O89" s="39" t="s">
        <v>338</v>
      </c>
      <c r="P89" s="39" t="s">
        <v>161</v>
      </c>
      <c r="Q89" s="38" t="s">
        <v>134</v>
      </c>
    </row>
    <row r="90" spans="14:17" ht="15" customHeight="1" hidden="1">
      <c r="N90" s="38">
        <v>47</v>
      </c>
      <c r="O90" s="39" t="s">
        <v>339</v>
      </c>
      <c r="P90" s="39" t="s">
        <v>340</v>
      </c>
      <c r="Q90" s="38" t="s">
        <v>134</v>
      </c>
    </row>
    <row r="91" spans="14:17" ht="15" customHeight="1" hidden="1">
      <c r="N91" s="38">
        <v>48</v>
      </c>
      <c r="O91" s="39" t="s">
        <v>341</v>
      </c>
      <c r="P91" s="39" t="s">
        <v>162</v>
      </c>
      <c r="Q91" s="38" t="s">
        <v>134</v>
      </c>
    </row>
    <row r="92" spans="14:17" ht="15" customHeight="1" hidden="1">
      <c r="N92" s="38">
        <v>49</v>
      </c>
      <c r="O92" s="39" t="s">
        <v>342</v>
      </c>
      <c r="P92" s="39" t="s">
        <v>163</v>
      </c>
      <c r="Q92" s="38" t="s">
        <v>134</v>
      </c>
    </row>
    <row r="93" spans="14:17" ht="15" customHeight="1" hidden="1">
      <c r="N93" s="38">
        <v>50</v>
      </c>
      <c r="O93" s="39" t="s">
        <v>343</v>
      </c>
      <c r="P93" s="39" t="s">
        <v>164</v>
      </c>
      <c r="Q93" s="38" t="s">
        <v>134</v>
      </c>
    </row>
    <row r="94" spans="14:17" ht="15" customHeight="1" hidden="1">
      <c r="N94" s="38">
        <v>51</v>
      </c>
      <c r="O94" s="39" t="s">
        <v>344</v>
      </c>
      <c r="P94" s="39" t="s">
        <v>165</v>
      </c>
      <c r="Q94" s="38" t="s">
        <v>134</v>
      </c>
    </row>
    <row r="95" spans="14:17" ht="15" customHeight="1" hidden="1">
      <c r="N95" s="38">
        <v>52</v>
      </c>
      <c r="O95" s="39" t="s">
        <v>345</v>
      </c>
      <c r="P95" s="39" t="s">
        <v>166</v>
      </c>
      <c r="Q95" s="38" t="s">
        <v>134</v>
      </c>
    </row>
    <row r="96" spans="14:17" ht="15" customHeight="1" hidden="1">
      <c r="N96" s="38">
        <v>53</v>
      </c>
      <c r="O96" s="39" t="s">
        <v>346</v>
      </c>
      <c r="P96" s="39" t="s">
        <v>167</v>
      </c>
      <c r="Q96" s="38" t="s">
        <v>134</v>
      </c>
    </row>
    <row r="97" spans="14:17" ht="15" customHeight="1" hidden="1">
      <c r="N97" s="38">
        <v>54</v>
      </c>
      <c r="O97" s="39" t="s">
        <v>347</v>
      </c>
      <c r="P97" s="39" t="s">
        <v>168</v>
      </c>
      <c r="Q97" s="38" t="s">
        <v>134</v>
      </c>
    </row>
    <row r="98" spans="14:17" ht="15" customHeight="1" hidden="1">
      <c r="N98" s="38">
        <v>55</v>
      </c>
      <c r="O98" s="39" t="s">
        <v>348</v>
      </c>
      <c r="P98" s="39" t="s">
        <v>169</v>
      </c>
      <c r="Q98" s="38" t="s">
        <v>134</v>
      </c>
    </row>
    <row r="99" spans="14:17" ht="15" customHeight="1" hidden="1">
      <c r="N99" s="38">
        <v>56</v>
      </c>
      <c r="O99" s="39" t="s">
        <v>349</v>
      </c>
      <c r="P99" s="39" t="s">
        <v>170</v>
      </c>
      <c r="Q99" s="38" t="s">
        <v>134</v>
      </c>
    </row>
    <row r="100" spans="14:17" ht="15" customHeight="1" hidden="1">
      <c r="N100" s="38">
        <v>57</v>
      </c>
      <c r="O100" s="39" t="s">
        <v>350</v>
      </c>
      <c r="P100" s="39" t="s">
        <v>171</v>
      </c>
      <c r="Q100" s="38" t="s">
        <v>134</v>
      </c>
    </row>
    <row r="101" spans="14:17" ht="15" customHeight="1" hidden="1">
      <c r="N101" s="38">
        <v>58</v>
      </c>
      <c r="O101" s="39" t="s">
        <v>351</v>
      </c>
      <c r="P101" s="39" t="s">
        <v>172</v>
      </c>
      <c r="Q101" s="38" t="s">
        <v>134</v>
      </c>
    </row>
    <row r="102" spans="14:17" ht="15" customHeight="1" hidden="1">
      <c r="N102" s="38">
        <v>59</v>
      </c>
      <c r="O102" s="39" t="s">
        <v>352</v>
      </c>
      <c r="P102" s="39" t="s">
        <v>173</v>
      </c>
      <c r="Q102" s="38" t="s">
        <v>134</v>
      </c>
    </row>
    <row r="103" spans="14:17" ht="15" customHeight="1" hidden="1">
      <c r="N103" s="38">
        <v>60</v>
      </c>
      <c r="O103" s="39" t="s">
        <v>353</v>
      </c>
      <c r="P103" s="39" t="s">
        <v>137</v>
      </c>
      <c r="Q103" s="38" t="s">
        <v>134</v>
      </c>
    </row>
    <row r="104" spans="14:17" ht="15" customHeight="1" hidden="1">
      <c r="N104" s="38">
        <v>61</v>
      </c>
      <c r="O104" s="39" t="s">
        <v>354</v>
      </c>
      <c r="P104" s="39" t="s">
        <v>128</v>
      </c>
      <c r="Q104" s="38" t="s">
        <v>134</v>
      </c>
    </row>
    <row r="105" spans="14:17" ht="15" customHeight="1" hidden="1">
      <c r="N105" s="38">
        <v>62</v>
      </c>
      <c r="O105" s="39" t="s">
        <v>355</v>
      </c>
      <c r="P105" s="39" t="s">
        <v>174</v>
      </c>
      <c r="Q105" s="38" t="s">
        <v>134</v>
      </c>
    </row>
    <row r="106" spans="14:17" ht="15" customHeight="1" hidden="1">
      <c r="N106" s="38">
        <v>63</v>
      </c>
      <c r="O106" s="39" t="s">
        <v>356</v>
      </c>
      <c r="P106" s="39" t="s">
        <v>169</v>
      </c>
      <c r="Q106" s="38" t="s">
        <v>134</v>
      </c>
    </row>
    <row r="107" spans="14:17" ht="15" customHeight="1" hidden="1">
      <c r="N107" s="38">
        <v>64</v>
      </c>
      <c r="O107" s="39" t="s">
        <v>357</v>
      </c>
      <c r="P107" s="39" t="s">
        <v>128</v>
      </c>
      <c r="Q107" s="38" t="s">
        <v>134</v>
      </c>
    </row>
    <row r="108" spans="14:17" ht="15" customHeight="1" hidden="1">
      <c r="N108" s="38">
        <v>65</v>
      </c>
      <c r="O108" s="39" t="s">
        <v>358</v>
      </c>
      <c r="P108" s="39" t="s">
        <v>175</v>
      </c>
      <c r="Q108" s="38" t="s">
        <v>134</v>
      </c>
    </row>
    <row r="109" spans="14:17" ht="15" customHeight="1" hidden="1">
      <c r="N109" s="38">
        <v>66</v>
      </c>
      <c r="O109" s="39" t="s">
        <v>359</v>
      </c>
      <c r="P109" s="39" t="s">
        <v>144</v>
      </c>
      <c r="Q109" s="38" t="s">
        <v>134</v>
      </c>
    </row>
    <row r="110" spans="14:17" ht="15" customHeight="1" hidden="1">
      <c r="N110" s="38">
        <v>67</v>
      </c>
      <c r="O110" s="39" t="s">
        <v>360</v>
      </c>
      <c r="P110" s="39" t="s">
        <v>176</v>
      </c>
      <c r="Q110" s="38" t="s">
        <v>134</v>
      </c>
    </row>
    <row r="111" spans="14:17" ht="15" customHeight="1" hidden="1">
      <c r="N111" s="38">
        <v>68</v>
      </c>
      <c r="O111" s="39" t="s">
        <v>361</v>
      </c>
      <c r="P111" s="39" t="s">
        <v>177</v>
      </c>
      <c r="Q111" s="38" t="s">
        <v>134</v>
      </c>
    </row>
    <row r="112" spans="14:17" ht="15" customHeight="1" hidden="1">
      <c r="N112" s="38">
        <v>69</v>
      </c>
      <c r="O112" s="39" t="s">
        <v>362</v>
      </c>
      <c r="P112" s="39" t="s">
        <v>178</v>
      </c>
      <c r="Q112" s="38" t="s">
        <v>134</v>
      </c>
    </row>
    <row r="113" spans="14:17" ht="15" customHeight="1" hidden="1">
      <c r="N113" s="38">
        <v>70</v>
      </c>
      <c r="O113" s="39" t="s">
        <v>363</v>
      </c>
      <c r="P113" s="39" t="s">
        <v>143</v>
      </c>
      <c r="Q113" s="38" t="s">
        <v>134</v>
      </c>
    </row>
    <row r="114" spans="14:17" ht="15" customHeight="1" hidden="1">
      <c r="N114" s="38">
        <v>71</v>
      </c>
      <c r="O114" s="39" t="s">
        <v>364</v>
      </c>
      <c r="P114" s="39" t="s">
        <v>179</v>
      </c>
      <c r="Q114" s="38" t="s">
        <v>134</v>
      </c>
    </row>
    <row r="115" spans="14:17" ht="15" customHeight="1" hidden="1">
      <c r="N115" s="38">
        <v>72</v>
      </c>
      <c r="O115" s="39" t="s">
        <v>365</v>
      </c>
      <c r="P115" s="39" t="s">
        <v>180</v>
      </c>
      <c r="Q115" s="38" t="s">
        <v>134</v>
      </c>
    </row>
    <row r="116" spans="14:17" ht="15" customHeight="1" hidden="1">
      <c r="N116" s="38">
        <v>73</v>
      </c>
      <c r="O116" s="39" t="s">
        <v>366</v>
      </c>
      <c r="P116" s="39" t="s">
        <v>181</v>
      </c>
      <c r="Q116" s="38" t="s">
        <v>134</v>
      </c>
    </row>
    <row r="117" spans="14:17" ht="15" customHeight="1" hidden="1">
      <c r="N117" s="38">
        <v>74</v>
      </c>
      <c r="O117" s="39" t="s">
        <v>367</v>
      </c>
      <c r="P117" s="39" t="s">
        <v>182</v>
      </c>
      <c r="Q117" s="38" t="s">
        <v>134</v>
      </c>
    </row>
    <row r="118" spans="14:17" ht="15" customHeight="1" hidden="1">
      <c r="N118" s="38">
        <v>75</v>
      </c>
      <c r="O118" s="39" t="s">
        <v>368</v>
      </c>
      <c r="P118" s="39" t="s">
        <v>183</v>
      </c>
      <c r="Q118" s="38" t="s">
        <v>134</v>
      </c>
    </row>
    <row r="119" spans="14:17" ht="15" customHeight="1" hidden="1">
      <c r="N119" s="38">
        <v>76</v>
      </c>
      <c r="O119" s="39" t="s">
        <v>369</v>
      </c>
      <c r="P119" s="39" t="s">
        <v>128</v>
      </c>
      <c r="Q119" s="38" t="s">
        <v>134</v>
      </c>
    </row>
    <row r="120" spans="14:17" ht="15" customHeight="1" hidden="1">
      <c r="N120" s="38">
        <v>77</v>
      </c>
      <c r="O120" s="39" t="s">
        <v>370</v>
      </c>
      <c r="P120" s="39" t="s">
        <v>184</v>
      </c>
      <c r="Q120" s="38" t="s">
        <v>134</v>
      </c>
    </row>
    <row r="121" spans="14:17" ht="15" customHeight="1" hidden="1">
      <c r="N121" s="38">
        <v>78</v>
      </c>
      <c r="O121" s="39" t="s">
        <v>371</v>
      </c>
      <c r="P121" s="39" t="s">
        <v>161</v>
      </c>
      <c r="Q121" s="38" t="s">
        <v>134</v>
      </c>
    </row>
    <row r="122" spans="14:17" ht="15" customHeight="1" hidden="1">
      <c r="N122" s="38">
        <v>79</v>
      </c>
      <c r="O122" s="39" t="s">
        <v>372</v>
      </c>
      <c r="P122" s="39" t="s">
        <v>185</v>
      </c>
      <c r="Q122" s="38" t="s">
        <v>134</v>
      </c>
    </row>
    <row r="123" spans="14:17" ht="15" customHeight="1" hidden="1">
      <c r="N123" s="38">
        <v>80</v>
      </c>
      <c r="O123" s="39" t="s">
        <v>373</v>
      </c>
      <c r="P123" s="39" t="s">
        <v>186</v>
      </c>
      <c r="Q123" s="38" t="s">
        <v>134</v>
      </c>
    </row>
    <row r="124" spans="14:17" ht="15" customHeight="1" hidden="1">
      <c r="N124" s="38">
        <v>81</v>
      </c>
      <c r="O124" s="39" t="s">
        <v>374</v>
      </c>
      <c r="P124" s="39" t="s">
        <v>187</v>
      </c>
      <c r="Q124" s="38" t="s">
        <v>134</v>
      </c>
    </row>
    <row r="125" spans="14:17" ht="15" customHeight="1" hidden="1">
      <c r="N125" s="38">
        <v>82</v>
      </c>
      <c r="O125" s="39" t="s">
        <v>375</v>
      </c>
      <c r="P125" s="39" t="s">
        <v>188</v>
      </c>
      <c r="Q125" s="38" t="s">
        <v>134</v>
      </c>
    </row>
    <row r="126" spans="14:17" ht="15" customHeight="1" hidden="1">
      <c r="N126" s="38">
        <v>83</v>
      </c>
      <c r="O126" s="39" t="s">
        <v>376</v>
      </c>
      <c r="P126" s="39" t="s">
        <v>189</v>
      </c>
      <c r="Q126" s="38" t="s">
        <v>134</v>
      </c>
    </row>
    <row r="127" spans="14:17" ht="15" customHeight="1" hidden="1">
      <c r="N127" s="38">
        <v>84</v>
      </c>
      <c r="O127" s="39" t="s">
        <v>377</v>
      </c>
      <c r="P127" s="39" t="s">
        <v>190</v>
      </c>
      <c r="Q127" s="38" t="s">
        <v>134</v>
      </c>
    </row>
    <row r="128" spans="14:17" ht="15" customHeight="1" hidden="1">
      <c r="N128" s="38">
        <v>85</v>
      </c>
      <c r="O128" s="39" t="s">
        <v>378</v>
      </c>
      <c r="P128" s="39" t="s">
        <v>128</v>
      </c>
      <c r="Q128" s="38" t="s">
        <v>134</v>
      </c>
    </row>
    <row r="129" spans="14:17" ht="15" customHeight="1" hidden="1">
      <c r="N129" s="38">
        <v>86</v>
      </c>
      <c r="O129" s="39" t="s">
        <v>379</v>
      </c>
      <c r="P129" s="39" t="s">
        <v>191</v>
      </c>
      <c r="Q129" s="38" t="s">
        <v>134</v>
      </c>
    </row>
    <row r="130" spans="14:17" ht="15" customHeight="1" hidden="1">
      <c r="N130" s="38">
        <v>87</v>
      </c>
      <c r="O130" s="39" t="s">
        <v>380</v>
      </c>
      <c r="P130" s="39" t="s">
        <v>192</v>
      </c>
      <c r="Q130" s="38" t="s">
        <v>134</v>
      </c>
    </row>
    <row r="131" spans="14:17" ht="15" customHeight="1" hidden="1">
      <c r="N131" s="38">
        <v>88</v>
      </c>
      <c r="O131" s="39" t="s">
        <v>381</v>
      </c>
      <c r="P131" s="39" t="s">
        <v>193</v>
      </c>
      <c r="Q131" s="38" t="s">
        <v>134</v>
      </c>
    </row>
    <row r="132" spans="14:17" ht="15" customHeight="1" hidden="1">
      <c r="N132" s="38">
        <v>89</v>
      </c>
      <c r="O132" s="39" t="s">
        <v>382</v>
      </c>
      <c r="P132" s="39" t="s">
        <v>194</v>
      </c>
      <c r="Q132" s="38" t="s">
        <v>134</v>
      </c>
    </row>
    <row r="133" spans="14:17" ht="15" customHeight="1" hidden="1">
      <c r="N133" s="38">
        <v>90</v>
      </c>
      <c r="O133" s="39" t="s">
        <v>383</v>
      </c>
      <c r="P133" s="39" t="s">
        <v>143</v>
      </c>
      <c r="Q133" s="38" t="s">
        <v>134</v>
      </c>
    </row>
    <row r="134" spans="14:17" ht="15" customHeight="1" hidden="1">
      <c r="N134" s="38">
        <v>91</v>
      </c>
      <c r="O134" s="39" t="s">
        <v>384</v>
      </c>
      <c r="P134" s="39" t="s">
        <v>195</v>
      </c>
      <c r="Q134" s="38" t="s">
        <v>134</v>
      </c>
    </row>
    <row r="135" spans="14:17" ht="15" customHeight="1" hidden="1">
      <c r="N135" s="38">
        <v>92</v>
      </c>
      <c r="O135" s="39" t="s">
        <v>385</v>
      </c>
      <c r="P135" s="39" t="s">
        <v>196</v>
      </c>
      <c r="Q135" s="38" t="s">
        <v>134</v>
      </c>
    </row>
    <row r="136" spans="14:17" ht="15" customHeight="1" hidden="1">
      <c r="N136" s="38">
        <v>93</v>
      </c>
      <c r="O136" s="39" t="s">
        <v>386</v>
      </c>
      <c r="P136" s="39" t="s">
        <v>193</v>
      </c>
      <c r="Q136" s="38" t="s">
        <v>134</v>
      </c>
    </row>
    <row r="137" spans="14:17" ht="15" customHeight="1" hidden="1">
      <c r="N137" s="38">
        <v>94</v>
      </c>
      <c r="O137" s="39" t="s">
        <v>387</v>
      </c>
      <c r="P137" s="39" t="s">
        <v>197</v>
      </c>
      <c r="Q137" s="38" t="s">
        <v>134</v>
      </c>
    </row>
    <row r="138" spans="14:17" ht="15" customHeight="1" hidden="1">
      <c r="N138" s="38">
        <v>95</v>
      </c>
      <c r="O138" s="39" t="s">
        <v>388</v>
      </c>
      <c r="P138" s="39" t="s">
        <v>198</v>
      </c>
      <c r="Q138" s="38" t="s">
        <v>134</v>
      </c>
    </row>
    <row r="139" spans="14:17" ht="15" customHeight="1" hidden="1">
      <c r="N139" s="38">
        <v>96</v>
      </c>
      <c r="O139" s="39" t="s">
        <v>389</v>
      </c>
      <c r="P139" s="39" t="s">
        <v>199</v>
      </c>
      <c r="Q139" s="38" t="s">
        <v>134</v>
      </c>
    </row>
    <row r="140" spans="14:17" ht="15" customHeight="1" hidden="1">
      <c r="N140" s="38">
        <v>97</v>
      </c>
      <c r="O140" s="39" t="s">
        <v>390</v>
      </c>
      <c r="P140" s="39" t="s">
        <v>200</v>
      </c>
      <c r="Q140" s="38" t="s">
        <v>134</v>
      </c>
    </row>
    <row r="141" spans="14:17" ht="15" customHeight="1" hidden="1">
      <c r="N141" s="38">
        <v>98</v>
      </c>
      <c r="O141" s="39" t="s">
        <v>391</v>
      </c>
      <c r="P141" s="39" t="s">
        <v>201</v>
      </c>
      <c r="Q141" s="38" t="s">
        <v>134</v>
      </c>
    </row>
    <row r="142" spans="14:17" ht="15" customHeight="1" hidden="1">
      <c r="N142" s="38">
        <v>99</v>
      </c>
      <c r="O142" s="39" t="s">
        <v>392</v>
      </c>
      <c r="P142" s="39" t="s">
        <v>202</v>
      </c>
      <c r="Q142" s="38" t="s">
        <v>134</v>
      </c>
    </row>
    <row r="143" spans="14:17" ht="15" customHeight="1" hidden="1">
      <c r="N143" s="38">
        <v>100</v>
      </c>
      <c r="O143" s="39" t="s">
        <v>393</v>
      </c>
      <c r="P143" s="39" t="s">
        <v>203</v>
      </c>
      <c r="Q143" s="38" t="s">
        <v>134</v>
      </c>
    </row>
    <row r="144" spans="14:17" ht="15" customHeight="1" hidden="1">
      <c r="N144" s="38">
        <v>101</v>
      </c>
      <c r="O144" s="39" t="s">
        <v>394</v>
      </c>
      <c r="P144" s="39" t="s">
        <v>204</v>
      </c>
      <c r="Q144" s="38" t="s">
        <v>134</v>
      </c>
    </row>
    <row r="145" spans="14:17" ht="15" customHeight="1" hidden="1">
      <c r="N145" s="38">
        <v>102</v>
      </c>
      <c r="O145" s="39" t="s">
        <v>395</v>
      </c>
      <c r="P145" s="39" t="s">
        <v>205</v>
      </c>
      <c r="Q145" s="38" t="s">
        <v>134</v>
      </c>
    </row>
    <row r="146" spans="14:17" ht="15" customHeight="1" hidden="1">
      <c r="N146" s="38">
        <v>103</v>
      </c>
      <c r="O146" s="39" t="s">
        <v>396</v>
      </c>
      <c r="P146" s="39" t="s">
        <v>206</v>
      </c>
      <c r="Q146" s="38" t="s">
        <v>134</v>
      </c>
    </row>
    <row r="147" spans="14:17" ht="15" customHeight="1" hidden="1">
      <c r="N147" s="38">
        <v>104</v>
      </c>
      <c r="O147" s="39" t="s">
        <v>397</v>
      </c>
      <c r="P147" s="39" t="s">
        <v>207</v>
      </c>
      <c r="Q147" s="38" t="s">
        <v>134</v>
      </c>
    </row>
    <row r="148" spans="14:17" ht="15" customHeight="1" hidden="1">
      <c r="N148" s="38">
        <v>105</v>
      </c>
      <c r="O148" s="39" t="s">
        <v>59</v>
      </c>
      <c r="P148" s="39" t="s">
        <v>514</v>
      </c>
      <c r="Q148" s="38" t="s">
        <v>130</v>
      </c>
    </row>
    <row r="149" spans="14:17" ht="15" customHeight="1" hidden="1">
      <c r="N149" s="38">
        <v>106</v>
      </c>
      <c r="O149" s="39" t="s">
        <v>398</v>
      </c>
      <c r="P149" s="39" t="s">
        <v>147</v>
      </c>
      <c r="Q149" s="38" t="s">
        <v>130</v>
      </c>
    </row>
    <row r="150" spans="14:17" ht="15" customHeight="1" hidden="1">
      <c r="N150" s="38">
        <v>107</v>
      </c>
      <c r="O150" s="39" t="s">
        <v>399</v>
      </c>
      <c r="P150" s="39" t="s">
        <v>208</v>
      </c>
      <c r="Q150" s="38" t="s">
        <v>134</v>
      </c>
    </row>
    <row r="151" spans="14:17" ht="15" customHeight="1" hidden="1">
      <c r="N151" s="38">
        <v>108</v>
      </c>
      <c r="O151" s="39" t="s">
        <v>400</v>
      </c>
      <c r="P151" s="39" t="s">
        <v>209</v>
      </c>
      <c r="Q151" s="38" t="s">
        <v>134</v>
      </c>
    </row>
    <row r="152" spans="14:17" ht="15" customHeight="1" hidden="1">
      <c r="N152" s="38">
        <v>109</v>
      </c>
      <c r="O152" s="39" t="s">
        <v>60</v>
      </c>
      <c r="P152" s="39" t="s">
        <v>161</v>
      </c>
      <c r="Q152" s="38" t="s">
        <v>130</v>
      </c>
    </row>
    <row r="153" spans="14:17" ht="15" customHeight="1" hidden="1">
      <c r="N153" s="38">
        <v>110</v>
      </c>
      <c r="O153" s="39" t="s">
        <v>401</v>
      </c>
      <c r="P153" s="39" t="s">
        <v>210</v>
      </c>
      <c r="Q153" s="38" t="s">
        <v>134</v>
      </c>
    </row>
    <row r="154" spans="14:17" ht="15" customHeight="1" hidden="1">
      <c r="N154" s="38">
        <v>111</v>
      </c>
      <c r="O154" s="39" t="s">
        <v>402</v>
      </c>
      <c r="P154" s="39" t="s">
        <v>128</v>
      </c>
      <c r="Q154" s="38" t="s">
        <v>130</v>
      </c>
    </row>
    <row r="155" spans="14:17" ht="15" customHeight="1" hidden="1">
      <c r="N155" s="38">
        <v>112</v>
      </c>
      <c r="O155" s="39" t="s">
        <v>61</v>
      </c>
      <c r="P155" s="39" t="s">
        <v>165</v>
      </c>
      <c r="Q155" s="38" t="s">
        <v>130</v>
      </c>
    </row>
    <row r="156" spans="14:17" ht="15" customHeight="1" hidden="1">
      <c r="N156" s="38">
        <v>113</v>
      </c>
      <c r="O156" s="39" t="s">
        <v>62</v>
      </c>
      <c r="P156" s="39" t="s">
        <v>211</v>
      </c>
      <c r="Q156" s="38" t="s">
        <v>130</v>
      </c>
    </row>
    <row r="157" spans="14:17" ht="15" customHeight="1" hidden="1">
      <c r="N157" s="38">
        <v>114</v>
      </c>
      <c r="O157" s="39" t="s">
        <v>515</v>
      </c>
      <c r="P157" s="39" t="s">
        <v>136</v>
      </c>
      <c r="Q157" s="38" t="s">
        <v>130</v>
      </c>
    </row>
    <row r="158" spans="14:17" ht="15" customHeight="1" hidden="1">
      <c r="N158" s="38">
        <v>115</v>
      </c>
      <c r="O158" s="39" t="s">
        <v>403</v>
      </c>
      <c r="P158" s="39" t="s">
        <v>212</v>
      </c>
      <c r="Q158" s="38" t="s">
        <v>134</v>
      </c>
    </row>
    <row r="159" spans="14:17" ht="15" customHeight="1" hidden="1">
      <c r="N159" s="38">
        <v>116</v>
      </c>
      <c r="O159" s="39" t="s">
        <v>404</v>
      </c>
      <c r="P159" s="39" t="s">
        <v>213</v>
      </c>
      <c r="Q159" s="38" t="s">
        <v>134</v>
      </c>
    </row>
    <row r="160" spans="14:17" ht="15" customHeight="1" hidden="1">
      <c r="N160" s="38">
        <v>117</v>
      </c>
      <c r="O160" s="39" t="s">
        <v>405</v>
      </c>
      <c r="P160" s="39" t="s">
        <v>214</v>
      </c>
      <c r="Q160" s="38" t="s">
        <v>134</v>
      </c>
    </row>
    <row r="161" spans="14:17" ht="15" customHeight="1" hidden="1">
      <c r="N161" s="38">
        <v>118</v>
      </c>
      <c r="O161" s="39" t="s">
        <v>406</v>
      </c>
      <c r="P161" s="39" t="s">
        <v>128</v>
      </c>
      <c r="Q161" s="38" t="s">
        <v>134</v>
      </c>
    </row>
    <row r="162" spans="14:17" ht="15" customHeight="1" hidden="1">
      <c r="N162" s="38">
        <v>119</v>
      </c>
      <c r="O162" s="39" t="s">
        <v>63</v>
      </c>
      <c r="P162" s="39" t="s">
        <v>193</v>
      </c>
      <c r="Q162" s="38" t="s">
        <v>130</v>
      </c>
    </row>
    <row r="163" spans="14:17" ht="15" customHeight="1" hidden="1">
      <c r="N163" s="38">
        <v>120</v>
      </c>
      <c r="O163" s="39" t="s">
        <v>64</v>
      </c>
      <c r="P163" s="39" t="s">
        <v>137</v>
      </c>
      <c r="Q163" s="38" t="s">
        <v>130</v>
      </c>
    </row>
    <row r="164" spans="14:17" ht="15" customHeight="1" hidden="1">
      <c r="N164" s="38">
        <v>121</v>
      </c>
      <c r="O164" s="39" t="s">
        <v>65</v>
      </c>
      <c r="P164" s="39" t="s">
        <v>201</v>
      </c>
      <c r="Q164" s="38" t="s">
        <v>130</v>
      </c>
    </row>
    <row r="165" spans="14:17" ht="15" customHeight="1" hidden="1">
      <c r="N165" s="38">
        <v>122</v>
      </c>
      <c r="O165" s="39" t="s">
        <v>407</v>
      </c>
      <c r="P165" s="39" t="s">
        <v>133</v>
      </c>
      <c r="Q165" s="38" t="s">
        <v>134</v>
      </c>
    </row>
    <row r="166" spans="14:17" ht="15" customHeight="1" hidden="1">
      <c r="N166" s="38">
        <v>123</v>
      </c>
      <c r="O166" s="39" t="s">
        <v>408</v>
      </c>
      <c r="P166" s="39" t="s">
        <v>215</v>
      </c>
      <c r="Q166" s="38" t="s">
        <v>134</v>
      </c>
    </row>
    <row r="167" spans="14:17" ht="15" customHeight="1" hidden="1">
      <c r="N167" s="38">
        <v>124</v>
      </c>
      <c r="O167" s="39" t="s">
        <v>409</v>
      </c>
      <c r="P167" s="39" t="s">
        <v>216</v>
      </c>
      <c r="Q167" s="38" t="s">
        <v>134</v>
      </c>
    </row>
    <row r="168" spans="14:17" ht="15" customHeight="1" hidden="1">
      <c r="N168" s="38">
        <v>125</v>
      </c>
      <c r="O168" s="39" t="s">
        <v>410</v>
      </c>
      <c r="P168" s="39" t="s">
        <v>217</v>
      </c>
      <c r="Q168" s="38" t="s">
        <v>134</v>
      </c>
    </row>
    <row r="169" spans="14:17" ht="15" customHeight="1" hidden="1">
      <c r="N169" s="38">
        <v>126</v>
      </c>
      <c r="O169" s="39" t="s">
        <v>411</v>
      </c>
      <c r="P169" s="39" t="s">
        <v>138</v>
      </c>
      <c r="Q169" s="38" t="s">
        <v>130</v>
      </c>
    </row>
    <row r="170" spans="14:17" ht="15" customHeight="1" hidden="1">
      <c r="N170" s="38">
        <v>127</v>
      </c>
      <c r="O170" s="39" t="s">
        <v>66</v>
      </c>
      <c r="P170" s="39" t="s">
        <v>184</v>
      </c>
      <c r="Q170" s="38" t="s">
        <v>130</v>
      </c>
    </row>
    <row r="171" spans="14:17" ht="15" customHeight="1" hidden="1">
      <c r="N171" s="38">
        <v>128</v>
      </c>
      <c r="O171" s="39" t="s">
        <v>412</v>
      </c>
      <c r="P171" s="39" t="s">
        <v>211</v>
      </c>
      <c r="Q171" s="38" t="s">
        <v>134</v>
      </c>
    </row>
    <row r="172" spans="14:17" ht="15" customHeight="1" hidden="1">
      <c r="N172" s="38">
        <v>129</v>
      </c>
      <c r="O172" s="39" t="s">
        <v>67</v>
      </c>
      <c r="P172" s="39" t="s">
        <v>218</v>
      </c>
      <c r="Q172" s="38" t="s">
        <v>130</v>
      </c>
    </row>
    <row r="173" spans="14:17" ht="15" customHeight="1" hidden="1">
      <c r="N173" s="38">
        <v>130</v>
      </c>
      <c r="O173" s="39" t="s">
        <v>68</v>
      </c>
      <c r="P173" s="39" t="s">
        <v>152</v>
      </c>
      <c r="Q173" s="38" t="s">
        <v>130</v>
      </c>
    </row>
    <row r="174" spans="14:17" ht="15" customHeight="1" hidden="1">
      <c r="N174" s="38">
        <v>131</v>
      </c>
      <c r="O174" s="39" t="s">
        <v>413</v>
      </c>
      <c r="P174" s="39" t="s">
        <v>167</v>
      </c>
      <c r="Q174" s="38" t="s">
        <v>130</v>
      </c>
    </row>
    <row r="175" spans="14:17" ht="15" customHeight="1" hidden="1">
      <c r="N175" s="38">
        <v>132</v>
      </c>
      <c r="O175" s="39" t="s">
        <v>414</v>
      </c>
      <c r="P175" s="39" t="s">
        <v>204</v>
      </c>
      <c r="Q175" s="38" t="s">
        <v>130</v>
      </c>
    </row>
    <row r="176" spans="14:17" ht="15" customHeight="1" hidden="1">
      <c r="N176" s="38">
        <v>133</v>
      </c>
      <c r="O176" s="39" t="s">
        <v>9</v>
      </c>
      <c r="P176" s="39" t="s">
        <v>177</v>
      </c>
      <c r="Q176" s="38" t="s">
        <v>130</v>
      </c>
    </row>
    <row r="177" spans="14:17" ht="15" customHeight="1" hidden="1">
      <c r="N177" s="38">
        <v>134</v>
      </c>
      <c r="O177" s="39" t="s">
        <v>415</v>
      </c>
      <c r="P177" s="39" t="s">
        <v>128</v>
      </c>
      <c r="Q177" s="38" t="s">
        <v>134</v>
      </c>
    </row>
    <row r="178" spans="14:17" ht="15" customHeight="1" hidden="1">
      <c r="N178" s="38">
        <v>135</v>
      </c>
      <c r="O178" s="39" t="s">
        <v>416</v>
      </c>
      <c r="P178" s="39" t="s">
        <v>219</v>
      </c>
      <c r="Q178" s="38" t="s">
        <v>134</v>
      </c>
    </row>
    <row r="179" spans="14:17" ht="15" customHeight="1" hidden="1">
      <c r="N179" s="38">
        <v>136</v>
      </c>
      <c r="O179" s="39" t="s">
        <v>417</v>
      </c>
      <c r="P179" s="39" t="s">
        <v>220</v>
      </c>
      <c r="Q179" s="38" t="s">
        <v>134</v>
      </c>
    </row>
    <row r="180" spans="14:17" ht="15" customHeight="1" hidden="1">
      <c r="N180" s="38">
        <v>137</v>
      </c>
      <c r="O180" s="39" t="s">
        <v>69</v>
      </c>
      <c r="P180" s="39" t="s">
        <v>128</v>
      </c>
      <c r="Q180" s="38" t="s">
        <v>130</v>
      </c>
    </row>
    <row r="181" spans="14:17" ht="15" customHeight="1" hidden="1">
      <c r="N181" s="38">
        <v>138</v>
      </c>
      <c r="O181" s="39" t="s">
        <v>418</v>
      </c>
      <c r="P181" s="39" t="s">
        <v>221</v>
      </c>
      <c r="Q181" s="38" t="s">
        <v>134</v>
      </c>
    </row>
    <row r="182" spans="14:17" ht="15" customHeight="1" hidden="1">
      <c r="N182" s="38">
        <v>139</v>
      </c>
      <c r="O182" s="39" t="s">
        <v>419</v>
      </c>
      <c r="P182" s="39" t="s">
        <v>222</v>
      </c>
      <c r="Q182" s="38" t="s">
        <v>134</v>
      </c>
    </row>
    <row r="183" spans="14:17" ht="15" customHeight="1" hidden="1">
      <c r="N183" s="38">
        <v>140</v>
      </c>
      <c r="O183" s="39" t="s">
        <v>420</v>
      </c>
      <c r="P183" s="39" t="s">
        <v>223</v>
      </c>
      <c r="Q183" s="38" t="s">
        <v>134</v>
      </c>
    </row>
    <row r="184" spans="14:17" ht="15" customHeight="1" hidden="1">
      <c r="N184" s="38">
        <v>141</v>
      </c>
      <c r="O184" s="39" t="s">
        <v>421</v>
      </c>
      <c r="P184" s="39" t="s">
        <v>224</v>
      </c>
      <c r="Q184" s="38" t="s">
        <v>134</v>
      </c>
    </row>
    <row r="185" spans="14:17" ht="15" customHeight="1" hidden="1">
      <c r="N185" s="38">
        <v>142</v>
      </c>
      <c r="O185" s="40" t="s">
        <v>422</v>
      </c>
      <c r="P185" s="39" t="s">
        <v>225</v>
      </c>
      <c r="Q185" s="38" t="s">
        <v>134</v>
      </c>
    </row>
    <row r="186" spans="14:17" ht="15" customHeight="1" hidden="1">
      <c r="N186" s="38">
        <v>143</v>
      </c>
      <c r="O186" s="39" t="s">
        <v>423</v>
      </c>
      <c r="P186" s="39" t="s">
        <v>424</v>
      </c>
      <c r="Q186" s="38" t="s">
        <v>130</v>
      </c>
    </row>
    <row r="187" spans="14:17" ht="15" customHeight="1" hidden="1">
      <c r="N187" s="38">
        <v>144</v>
      </c>
      <c r="O187" s="39" t="s">
        <v>425</v>
      </c>
      <c r="P187" s="39" t="s">
        <v>424</v>
      </c>
      <c r="Q187" s="38" t="s">
        <v>134</v>
      </c>
    </row>
    <row r="188" spans="14:17" ht="15" customHeight="1" hidden="1">
      <c r="N188" s="38">
        <v>145</v>
      </c>
      <c r="O188" s="39" t="s">
        <v>426</v>
      </c>
      <c r="P188" s="39" t="s">
        <v>226</v>
      </c>
      <c r="Q188" s="38" t="s">
        <v>134</v>
      </c>
    </row>
    <row r="189" spans="14:17" ht="15" customHeight="1" hidden="1">
      <c r="N189" s="38">
        <v>146</v>
      </c>
      <c r="O189" s="39" t="s">
        <v>427</v>
      </c>
      <c r="P189" s="39" t="s">
        <v>227</v>
      </c>
      <c r="Q189" s="38" t="s">
        <v>130</v>
      </c>
    </row>
    <row r="190" spans="14:17" ht="15" customHeight="1" hidden="1">
      <c r="N190" s="38">
        <v>147</v>
      </c>
      <c r="O190" s="39" t="s">
        <v>428</v>
      </c>
      <c r="P190" s="39" t="s">
        <v>228</v>
      </c>
      <c r="Q190" s="38" t="s">
        <v>134</v>
      </c>
    </row>
    <row r="191" spans="14:17" ht="15" customHeight="1" hidden="1">
      <c r="N191" s="38">
        <v>148</v>
      </c>
      <c r="O191" s="39" t="s">
        <v>429</v>
      </c>
      <c r="P191" s="39" t="s">
        <v>229</v>
      </c>
      <c r="Q191" s="38" t="s">
        <v>134</v>
      </c>
    </row>
    <row r="192" spans="14:17" ht="15" customHeight="1" hidden="1">
      <c r="N192" s="38">
        <v>149</v>
      </c>
      <c r="O192" s="39" t="s">
        <v>430</v>
      </c>
      <c r="P192" s="39" t="s">
        <v>230</v>
      </c>
      <c r="Q192" s="38" t="s">
        <v>134</v>
      </c>
    </row>
    <row r="193" spans="14:17" ht="15" customHeight="1" hidden="1">
      <c r="N193" s="38">
        <v>150</v>
      </c>
      <c r="O193" s="39" t="s">
        <v>431</v>
      </c>
      <c r="P193" s="39" t="s">
        <v>231</v>
      </c>
      <c r="Q193" s="38" t="s">
        <v>134</v>
      </c>
    </row>
    <row r="194" spans="14:17" ht="15" customHeight="1" hidden="1">
      <c r="N194" s="38">
        <v>151</v>
      </c>
      <c r="O194" s="39" t="s">
        <v>432</v>
      </c>
      <c r="P194" s="39" t="s">
        <v>232</v>
      </c>
      <c r="Q194" s="38" t="s">
        <v>134</v>
      </c>
    </row>
    <row r="195" spans="14:17" ht="15" customHeight="1" hidden="1">
      <c r="N195" s="38">
        <v>152</v>
      </c>
      <c r="O195" s="39" t="s">
        <v>433</v>
      </c>
      <c r="P195" s="39" t="s">
        <v>434</v>
      </c>
      <c r="Q195" s="38" t="s">
        <v>134</v>
      </c>
    </row>
    <row r="196" spans="14:17" ht="15" customHeight="1" hidden="1">
      <c r="N196" s="38">
        <v>153</v>
      </c>
      <c r="O196" s="39" t="s">
        <v>435</v>
      </c>
      <c r="P196" s="39" t="s">
        <v>218</v>
      </c>
      <c r="Q196" s="38" t="s">
        <v>134</v>
      </c>
    </row>
    <row r="197" spans="14:17" ht="15" customHeight="1" hidden="1">
      <c r="N197" s="38">
        <v>154</v>
      </c>
      <c r="O197" s="39" t="s">
        <v>436</v>
      </c>
      <c r="P197" s="39" t="s">
        <v>128</v>
      </c>
      <c r="Q197" s="38" t="s">
        <v>134</v>
      </c>
    </row>
    <row r="198" spans="14:17" ht="15" customHeight="1" hidden="1">
      <c r="N198" s="38">
        <v>155</v>
      </c>
      <c r="O198" s="39" t="s">
        <v>10</v>
      </c>
      <c r="P198" s="39" t="s">
        <v>233</v>
      </c>
      <c r="Q198" s="38" t="s">
        <v>130</v>
      </c>
    </row>
    <row r="199" spans="14:17" ht="15" customHeight="1" hidden="1">
      <c r="N199" s="38">
        <v>156</v>
      </c>
      <c r="O199" s="39" t="s">
        <v>437</v>
      </c>
      <c r="P199" s="39" t="s">
        <v>234</v>
      </c>
      <c r="Q199" s="38" t="s">
        <v>134</v>
      </c>
    </row>
    <row r="200" spans="14:17" ht="15" customHeight="1" hidden="1">
      <c r="N200" s="38">
        <v>157</v>
      </c>
      <c r="O200" s="39" t="s">
        <v>70</v>
      </c>
      <c r="P200" s="39" t="s">
        <v>153</v>
      </c>
      <c r="Q200" s="38" t="s">
        <v>130</v>
      </c>
    </row>
    <row r="201" spans="14:17" ht="15" customHeight="1" hidden="1">
      <c r="N201" s="38">
        <v>158</v>
      </c>
      <c r="O201" s="39" t="s">
        <v>438</v>
      </c>
      <c r="P201" s="39" t="s">
        <v>235</v>
      </c>
      <c r="Q201" s="38" t="s">
        <v>134</v>
      </c>
    </row>
    <row r="202" spans="14:17" ht="15" customHeight="1" hidden="1">
      <c r="N202" s="38">
        <v>159</v>
      </c>
      <c r="O202" s="39" t="s">
        <v>439</v>
      </c>
      <c r="P202" s="39" t="s">
        <v>128</v>
      </c>
      <c r="Q202" s="38" t="s">
        <v>134</v>
      </c>
    </row>
    <row r="203" spans="14:17" ht="15" customHeight="1" hidden="1">
      <c r="N203" s="38">
        <v>160</v>
      </c>
      <c r="O203" s="39" t="s">
        <v>11</v>
      </c>
      <c r="P203" s="39" t="s">
        <v>140</v>
      </c>
      <c r="Q203" s="38" t="s">
        <v>130</v>
      </c>
    </row>
    <row r="204" spans="14:17" ht="15" customHeight="1" hidden="1">
      <c r="N204" s="38">
        <v>161</v>
      </c>
      <c r="O204" s="39" t="s">
        <v>440</v>
      </c>
      <c r="P204" s="39" t="s">
        <v>236</v>
      </c>
      <c r="Q204" s="38" t="s">
        <v>134</v>
      </c>
    </row>
    <row r="205" spans="14:17" ht="15" customHeight="1" hidden="1">
      <c r="N205" s="38">
        <v>162</v>
      </c>
      <c r="O205" s="39" t="s">
        <v>441</v>
      </c>
      <c r="P205" s="39" t="s">
        <v>237</v>
      </c>
      <c r="Q205" s="38" t="s">
        <v>134</v>
      </c>
    </row>
    <row r="206" spans="14:17" ht="15" customHeight="1" hidden="1">
      <c r="N206" s="38">
        <v>163</v>
      </c>
      <c r="O206" s="39" t="s">
        <v>442</v>
      </c>
      <c r="P206" s="39" t="s">
        <v>199</v>
      </c>
      <c r="Q206" s="38" t="s">
        <v>130</v>
      </c>
    </row>
    <row r="207" spans="14:17" ht="15" customHeight="1" hidden="1">
      <c r="N207" s="38">
        <v>164</v>
      </c>
      <c r="O207" s="39" t="s">
        <v>443</v>
      </c>
      <c r="P207" s="39" t="s">
        <v>238</v>
      </c>
      <c r="Q207" s="38" t="s">
        <v>134</v>
      </c>
    </row>
    <row r="208" spans="14:17" ht="15" customHeight="1" hidden="1">
      <c r="N208" s="38">
        <v>165</v>
      </c>
      <c r="O208" s="39" t="s">
        <v>71</v>
      </c>
      <c r="P208" s="39" t="s">
        <v>239</v>
      </c>
      <c r="Q208" s="38" t="s">
        <v>134</v>
      </c>
    </row>
    <row r="209" spans="14:17" ht="15" customHeight="1" hidden="1">
      <c r="N209" s="38">
        <v>166</v>
      </c>
      <c r="O209" s="39" t="s">
        <v>444</v>
      </c>
      <c r="P209" s="39" t="s">
        <v>240</v>
      </c>
      <c r="Q209" s="38" t="s">
        <v>134</v>
      </c>
    </row>
    <row r="210" spans="14:17" ht="15" customHeight="1" hidden="1">
      <c r="N210" s="38">
        <v>167</v>
      </c>
      <c r="O210" s="39" t="s">
        <v>445</v>
      </c>
      <c r="P210" s="39" t="s">
        <v>241</v>
      </c>
      <c r="Q210" s="38" t="s">
        <v>130</v>
      </c>
    </row>
    <row r="211" spans="14:17" ht="15" customHeight="1" hidden="1">
      <c r="N211" s="38">
        <v>168</v>
      </c>
      <c r="O211" s="39" t="s">
        <v>72</v>
      </c>
      <c r="P211" s="39" t="s">
        <v>139</v>
      </c>
      <c r="Q211" s="38" t="s">
        <v>130</v>
      </c>
    </row>
    <row r="212" spans="14:17" ht="15" customHeight="1" hidden="1">
      <c r="N212" s="38">
        <v>169</v>
      </c>
      <c r="O212" s="39" t="s">
        <v>73</v>
      </c>
      <c r="P212" s="39" t="s">
        <v>128</v>
      </c>
      <c r="Q212" s="38" t="s">
        <v>134</v>
      </c>
    </row>
    <row r="213" spans="14:17" ht="15" customHeight="1" hidden="1">
      <c r="N213" s="38">
        <v>170</v>
      </c>
      <c r="O213" s="39" t="s">
        <v>446</v>
      </c>
      <c r="P213" s="39" t="s">
        <v>242</v>
      </c>
      <c r="Q213" s="38" t="s">
        <v>134</v>
      </c>
    </row>
    <row r="214" spans="14:17" ht="15" customHeight="1" hidden="1">
      <c r="N214" s="38">
        <v>171</v>
      </c>
      <c r="O214" s="39" t="s">
        <v>74</v>
      </c>
      <c r="P214" s="39" t="s">
        <v>181</v>
      </c>
      <c r="Q214" s="38" t="s">
        <v>130</v>
      </c>
    </row>
    <row r="215" spans="14:17" ht="15" customHeight="1" hidden="1">
      <c r="N215" s="38">
        <v>172</v>
      </c>
      <c r="O215" s="39" t="s">
        <v>75</v>
      </c>
      <c r="P215" s="39" t="s">
        <v>128</v>
      </c>
      <c r="Q215" s="38" t="s">
        <v>134</v>
      </c>
    </row>
    <row r="216" spans="14:17" ht="15" customHeight="1" hidden="1">
      <c r="N216" s="38">
        <v>173</v>
      </c>
      <c r="O216" s="39" t="s">
        <v>447</v>
      </c>
      <c r="P216" s="39" t="s">
        <v>243</v>
      </c>
      <c r="Q216" s="38" t="s">
        <v>130</v>
      </c>
    </row>
    <row r="217" spans="14:17" ht="15" customHeight="1" hidden="1">
      <c r="N217" s="38">
        <v>174</v>
      </c>
      <c r="O217" s="39" t="s">
        <v>12</v>
      </c>
      <c r="P217" s="39" t="s">
        <v>216</v>
      </c>
      <c r="Q217" s="38" t="s">
        <v>130</v>
      </c>
    </row>
    <row r="218" spans="14:17" ht="15" customHeight="1" hidden="1">
      <c r="N218" s="38">
        <v>175</v>
      </c>
      <c r="O218" s="39" t="s">
        <v>448</v>
      </c>
      <c r="P218" s="39" t="s">
        <v>170</v>
      </c>
      <c r="Q218" s="38" t="s">
        <v>130</v>
      </c>
    </row>
    <row r="219" spans="14:17" ht="15" customHeight="1" hidden="1">
      <c r="N219" s="38">
        <v>176</v>
      </c>
      <c r="O219" s="39" t="s">
        <v>13</v>
      </c>
      <c r="P219" s="39" t="s">
        <v>244</v>
      </c>
      <c r="Q219" s="38" t="s">
        <v>130</v>
      </c>
    </row>
    <row r="220" spans="14:17" ht="15" customHeight="1" hidden="1">
      <c r="N220" s="38">
        <v>177</v>
      </c>
      <c r="O220" s="39" t="s">
        <v>449</v>
      </c>
      <c r="P220" s="39" t="s">
        <v>239</v>
      </c>
      <c r="Q220" s="38" t="s">
        <v>130</v>
      </c>
    </row>
    <row r="221" spans="14:17" ht="15" customHeight="1" hidden="1">
      <c r="N221" s="38">
        <v>178</v>
      </c>
      <c r="O221" s="39" t="s">
        <v>76</v>
      </c>
      <c r="P221" s="39" t="s">
        <v>191</v>
      </c>
      <c r="Q221" s="38" t="s">
        <v>130</v>
      </c>
    </row>
    <row r="222" spans="14:17" ht="15" customHeight="1" hidden="1">
      <c r="N222" s="38">
        <v>179</v>
      </c>
      <c r="O222" s="39" t="s">
        <v>77</v>
      </c>
      <c r="P222" s="39" t="s">
        <v>450</v>
      </c>
      <c r="Q222" s="38" t="s">
        <v>134</v>
      </c>
    </row>
    <row r="223" spans="14:17" ht="15" customHeight="1" hidden="1">
      <c r="N223" s="38">
        <v>180</v>
      </c>
      <c r="O223" s="39" t="s">
        <v>78</v>
      </c>
      <c r="P223" s="39" t="s">
        <v>128</v>
      </c>
      <c r="Q223" s="38" t="s">
        <v>134</v>
      </c>
    </row>
    <row r="224" spans="14:17" ht="15" customHeight="1" hidden="1">
      <c r="N224" s="38">
        <v>181</v>
      </c>
      <c r="O224" s="39" t="s">
        <v>79</v>
      </c>
      <c r="P224" s="39" t="s">
        <v>245</v>
      </c>
      <c r="Q224" s="38" t="s">
        <v>134</v>
      </c>
    </row>
    <row r="225" spans="14:17" ht="15" customHeight="1" hidden="1">
      <c r="N225" s="38">
        <v>182</v>
      </c>
      <c r="O225" s="39" t="s">
        <v>80</v>
      </c>
      <c r="P225" s="39" t="s">
        <v>168</v>
      </c>
      <c r="Q225" s="38" t="s">
        <v>130</v>
      </c>
    </row>
    <row r="226" spans="14:17" ht="15" customHeight="1" hidden="1">
      <c r="N226" s="38">
        <v>183</v>
      </c>
      <c r="O226" s="39" t="s">
        <v>451</v>
      </c>
      <c r="P226" s="39" t="s">
        <v>246</v>
      </c>
      <c r="Q226" s="38" t="s">
        <v>130</v>
      </c>
    </row>
    <row r="227" spans="14:17" ht="15" customHeight="1" hidden="1">
      <c r="N227" s="38">
        <v>184</v>
      </c>
      <c r="O227" s="39" t="s">
        <v>81</v>
      </c>
      <c r="P227" s="39" t="s">
        <v>141</v>
      </c>
      <c r="Q227" s="38" t="s">
        <v>130</v>
      </c>
    </row>
    <row r="228" spans="14:17" ht="15" customHeight="1" hidden="1">
      <c r="N228" s="38">
        <v>185</v>
      </c>
      <c r="O228" s="39" t="s">
        <v>14</v>
      </c>
      <c r="P228" s="39" t="s">
        <v>128</v>
      </c>
      <c r="Q228" s="38" t="s">
        <v>134</v>
      </c>
    </row>
    <row r="229" spans="14:17" ht="15" customHeight="1" hidden="1">
      <c r="N229" s="38">
        <v>186</v>
      </c>
      <c r="O229" s="39" t="s">
        <v>452</v>
      </c>
      <c r="P229" s="39" t="s">
        <v>128</v>
      </c>
      <c r="Q229" s="38" t="s">
        <v>134</v>
      </c>
    </row>
    <row r="230" spans="14:17" ht="15" customHeight="1" hidden="1">
      <c r="N230" s="38">
        <v>187</v>
      </c>
      <c r="O230" s="39" t="s">
        <v>15</v>
      </c>
      <c r="P230" s="39" t="s">
        <v>319</v>
      </c>
      <c r="Q230" s="38" t="s">
        <v>134</v>
      </c>
    </row>
    <row r="231" spans="14:17" ht="15" customHeight="1" hidden="1">
      <c r="N231" s="38">
        <v>188</v>
      </c>
      <c r="O231" s="39" t="s">
        <v>453</v>
      </c>
      <c r="P231" s="39" t="s">
        <v>454</v>
      </c>
      <c r="Q231" s="38" t="s">
        <v>134</v>
      </c>
    </row>
    <row r="232" spans="14:17" ht="15" customHeight="1" hidden="1">
      <c r="N232" s="38">
        <v>189</v>
      </c>
      <c r="O232" s="39" t="s">
        <v>455</v>
      </c>
      <c r="P232" s="39" t="s">
        <v>454</v>
      </c>
      <c r="Q232" s="38" t="s">
        <v>130</v>
      </c>
    </row>
    <row r="233" spans="14:17" ht="15" customHeight="1" hidden="1">
      <c r="N233" s="38">
        <v>190</v>
      </c>
      <c r="O233" s="39" t="s">
        <v>16</v>
      </c>
      <c r="P233" s="39" t="s">
        <v>247</v>
      </c>
      <c r="Q233" s="38" t="s">
        <v>134</v>
      </c>
    </row>
    <row r="234" spans="14:17" ht="15" customHeight="1" hidden="1">
      <c r="N234" s="38">
        <v>191</v>
      </c>
      <c r="O234" s="39" t="s">
        <v>18</v>
      </c>
      <c r="P234" s="39" t="s">
        <v>248</v>
      </c>
      <c r="Q234" s="38" t="s">
        <v>134</v>
      </c>
    </row>
    <row r="235" spans="14:17" ht="15" customHeight="1" hidden="1">
      <c r="N235" s="38">
        <v>192</v>
      </c>
      <c r="O235" s="39" t="s">
        <v>456</v>
      </c>
      <c r="P235" s="39" t="s">
        <v>229</v>
      </c>
      <c r="Q235" s="38" t="s">
        <v>130</v>
      </c>
    </row>
    <row r="236" spans="14:17" ht="15" customHeight="1" hidden="1">
      <c r="N236" s="38">
        <v>193</v>
      </c>
      <c r="O236" s="39" t="s">
        <v>457</v>
      </c>
      <c r="P236" s="39" t="s">
        <v>170</v>
      </c>
      <c r="Q236" s="38" t="s">
        <v>134</v>
      </c>
    </row>
    <row r="237" spans="14:17" ht="15" customHeight="1" hidden="1">
      <c r="N237" s="38">
        <v>194</v>
      </c>
      <c r="O237" s="39" t="s">
        <v>458</v>
      </c>
      <c r="P237" s="39" t="s">
        <v>249</v>
      </c>
      <c r="Q237" s="38" t="s">
        <v>134</v>
      </c>
    </row>
    <row r="238" spans="14:17" ht="15" customHeight="1" hidden="1">
      <c r="N238" s="38">
        <v>195</v>
      </c>
      <c r="O238" s="39" t="s">
        <v>19</v>
      </c>
      <c r="P238" s="39" t="s">
        <v>227</v>
      </c>
      <c r="Q238" s="38" t="s">
        <v>134</v>
      </c>
    </row>
    <row r="239" spans="14:17" ht="15" customHeight="1" hidden="1">
      <c r="N239" s="38">
        <v>196</v>
      </c>
      <c r="O239" s="39" t="s">
        <v>20</v>
      </c>
      <c r="P239" s="39" t="s">
        <v>219</v>
      </c>
      <c r="Q239" s="38" t="s">
        <v>130</v>
      </c>
    </row>
    <row r="240" spans="14:17" ht="15" customHeight="1" hidden="1">
      <c r="N240" s="38">
        <v>197</v>
      </c>
      <c r="O240" s="39" t="s">
        <v>516</v>
      </c>
      <c r="P240" s="39" t="s">
        <v>250</v>
      </c>
      <c r="Q240" s="38" t="s">
        <v>134</v>
      </c>
    </row>
    <row r="241" spans="14:17" ht="15" customHeight="1" hidden="1">
      <c r="N241" s="38">
        <v>198</v>
      </c>
      <c r="O241" s="39" t="s">
        <v>21</v>
      </c>
      <c r="P241" s="39" t="s">
        <v>251</v>
      </c>
      <c r="Q241" s="38" t="s">
        <v>134</v>
      </c>
    </row>
    <row r="242" spans="14:17" ht="15" customHeight="1" hidden="1">
      <c r="N242" s="38">
        <v>199</v>
      </c>
      <c r="O242" s="39" t="s">
        <v>22</v>
      </c>
      <c r="P242" s="39" t="s">
        <v>128</v>
      </c>
      <c r="Q242" s="38" t="s">
        <v>134</v>
      </c>
    </row>
    <row r="243" spans="14:17" ht="15" customHeight="1" hidden="1">
      <c r="N243" s="38">
        <v>200</v>
      </c>
      <c r="O243" s="39" t="s">
        <v>459</v>
      </c>
      <c r="P243" s="39" t="s">
        <v>128</v>
      </c>
      <c r="Q243" s="38" t="s">
        <v>134</v>
      </c>
    </row>
    <row r="244" spans="14:17" ht="15" customHeight="1" hidden="1">
      <c r="N244" s="38">
        <v>201</v>
      </c>
      <c r="O244" s="39" t="s">
        <v>23</v>
      </c>
      <c r="P244" s="39" t="s">
        <v>252</v>
      </c>
      <c r="Q244" s="38" t="s">
        <v>134</v>
      </c>
    </row>
    <row r="245" spans="14:17" ht="15" customHeight="1" hidden="1">
      <c r="N245" s="38">
        <v>202</v>
      </c>
      <c r="O245" s="39" t="s">
        <v>24</v>
      </c>
      <c r="P245" s="39" t="s">
        <v>253</v>
      </c>
      <c r="Q245" s="38" t="s">
        <v>134</v>
      </c>
    </row>
    <row r="246" spans="14:17" ht="15" customHeight="1" hidden="1">
      <c r="N246" s="38">
        <v>203</v>
      </c>
      <c r="O246" s="39" t="s">
        <v>25</v>
      </c>
      <c r="P246" s="39" t="s">
        <v>254</v>
      </c>
      <c r="Q246" s="38" t="s">
        <v>134</v>
      </c>
    </row>
    <row r="247" spans="14:17" ht="15" customHeight="1" hidden="1">
      <c r="N247" s="38">
        <v>204</v>
      </c>
      <c r="O247" s="39" t="s">
        <v>26</v>
      </c>
      <c r="P247" s="39" t="s">
        <v>128</v>
      </c>
      <c r="Q247" s="38" t="s">
        <v>130</v>
      </c>
    </row>
    <row r="248" spans="14:17" ht="15" customHeight="1" hidden="1">
      <c r="N248" s="38">
        <v>205</v>
      </c>
      <c r="O248" s="39" t="s">
        <v>460</v>
      </c>
      <c r="P248" s="39" t="s">
        <v>128</v>
      </c>
      <c r="Q248" s="38" t="s">
        <v>134</v>
      </c>
    </row>
    <row r="249" spans="14:17" ht="15" customHeight="1" hidden="1">
      <c r="N249" s="41">
        <v>206</v>
      </c>
      <c r="O249" s="39" t="s">
        <v>461</v>
      </c>
      <c r="P249" s="39" t="s">
        <v>255</v>
      </c>
      <c r="Q249" s="38" t="s">
        <v>134</v>
      </c>
    </row>
    <row r="250" spans="14:17" ht="15" customHeight="1" hidden="1">
      <c r="N250" s="41">
        <v>207</v>
      </c>
      <c r="O250" s="39" t="s">
        <v>27</v>
      </c>
      <c r="P250" s="39" t="s">
        <v>128</v>
      </c>
      <c r="Q250" s="38" t="s">
        <v>134</v>
      </c>
    </row>
    <row r="251" spans="14:17" ht="15" customHeight="1" hidden="1">
      <c r="N251" s="41">
        <v>208</v>
      </c>
      <c r="O251" s="39" t="s">
        <v>28</v>
      </c>
      <c r="P251" s="39" t="s">
        <v>128</v>
      </c>
      <c r="Q251" s="38" t="s">
        <v>134</v>
      </c>
    </row>
    <row r="252" spans="14:17" ht="15" customHeight="1" hidden="1">
      <c r="N252" s="41">
        <v>209</v>
      </c>
      <c r="O252" s="39" t="s">
        <v>462</v>
      </c>
      <c r="P252" s="39" t="s">
        <v>256</v>
      </c>
      <c r="Q252" s="38" t="s">
        <v>130</v>
      </c>
    </row>
    <row r="253" spans="14:17" ht="15" customHeight="1" hidden="1">
      <c r="N253" s="41">
        <v>210</v>
      </c>
      <c r="O253" s="39" t="s">
        <v>463</v>
      </c>
      <c r="P253" s="39" t="s">
        <v>464</v>
      </c>
      <c r="Q253" s="38" t="s">
        <v>134</v>
      </c>
    </row>
    <row r="254" spans="14:17" ht="15" customHeight="1" hidden="1">
      <c r="N254" s="41">
        <v>211</v>
      </c>
      <c r="O254" s="39" t="s">
        <v>82</v>
      </c>
      <c r="P254" s="39" t="s">
        <v>128</v>
      </c>
      <c r="Q254" s="38" t="s">
        <v>134</v>
      </c>
    </row>
    <row r="255" spans="14:17" ht="15" customHeight="1" hidden="1">
      <c r="N255" s="41">
        <v>212</v>
      </c>
      <c r="O255" s="42" t="s">
        <v>465</v>
      </c>
      <c r="P255" s="39" t="s">
        <v>257</v>
      </c>
      <c r="Q255" s="38" t="s">
        <v>134</v>
      </c>
    </row>
    <row r="256" spans="14:17" ht="15" customHeight="1" hidden="1">
      <c r="N256" s="41">
        <v>213</v>
      </c>
      <c r="O256" s="39" t="s">
        <v>83</v>
      </c>
      <c r="P256" s="39" t="s">
        <v>258</v>
      </c>
      <c r="Q256" s="38" t="s">
        <v>134</v>
      </c>
    </row>
    <row r="257" spans="14:17" ht="15" customHeight="1" hidden="1">
      <c r="N257" s="41">
        <v>214</v>
      </c>
      <c r="O257" s="43" t="s">
        <v>466</v>
      </c>
      <c r="P257" s="42" t="s">
        <v>259</v>
      </c>
      <c r="Q257" s="38" t="s">
        <v>134</v>
      </c>
    </row>
    <row r="258" spans="14:17" ht="15" customHeight="1" hidden="1">
      <c r="N258" s="41">
        <v>215</v>
      </c>
      <c r="O258" s="44" t="s">
        <v>467</v>
      </c>
      <c r="P258" s="42" t="s">
        <v>260</v>
      </c>
      <c r="Q258" s="38" t="s">
        <v>134</v>
      </c>
    </row>
    <row r="259" spans="14:17" ht="15" customHeight="1" hidden="1">
      <c r="N259" s="41">
        <v>216</v>
      </c>
      <c r="O259" s="44" t="s">
        <v>468</v>
      </c>
      <c r="P259" s="42" t="s">
        <v>230</v>
      </c>
      <c r="Q259" s="38" t="s">
        <v>130</v>
      </c>
    </row>
    <row r="260" spans="14:17" ht="15" customHeight="1" hidden="1">
      <c r="N260" s="41">
        <v>217</v>
      </c>
      <c r="O260" s="44" t="s">
        <v>84</v>
      </c>
      <c r="P260" s="42" t="s">
        <v>240</v>
      </c>
      <c r="Q260" s="38" t="s">
        <v>130</v>
      </c>
    </row>
    <row r="261" spans="14:17" ht="15" customHeight="1" hidden="1">
      <c r="N261" s="41">
        <v>218</v>
      </c>
      <c r="O261" s="43" t="s">
        <v>469</v>
      </c>
      <c r="P261" s="39" t="s">
        <v>261</v>
      </c>
      <c r="Q261" s="38" t="s">
        <v>134</v>
      </c>
    </row>
    <row r="262" spans="14:17" ht="15" customHeight="1" hidden="1">
      <c r="N262" s="41">
        <v>219</v>
      </c>
      <c r="O262" s="44" t="s">
        <v>85</v>
      </c>
      <c r="P262" s="44" t="s">
        <v>262</v>
      </c>
      <c r="Q262" s="38" t="s">
        <v>134</v>
      </c>
    </row>
    <row r="263" spans="14:17" ht="15" customHeight="1" hidden="1">
      <c r="N263" s="41">
        <v>220</v>
      </c>
      <c r="O263" s="44" t="s">
        <v>470</v>
      </c>
      <c r="P263" s="44" t="s">
        <v>128</v>
      </c>
      <c r="Q263" s="38" t="s">
        <v>134</v>
      </c>
    </row>
    <row r="264" spans="14:17" ht="15" customHeight="1" hidden="1">
      <c r="N264" s="41">
        <v>221</v>
      </c>
      <c r="O264" s="44" t="s">
        <v>471</v>
      </c>
      <c r="P264" s="44" t="s">
        <v>128</v>
      </c>
      <c r="Q264" s="38" t="s">
        <v>134</v>
      </c>
    </row>
    <row r="265" spans="14:17" ht="15" customHeight="1" hidden="1">
      <c r="N265" s="41">
        <v>222</v>
      </c>
      <c r="O265" s="44" t="s">
        <v>86</v>
      </c>
      <c r="P265" s="44" t="s">
        <v>263</v>
      </c>
      <c r="Q265" s="38" t="s">
        <v>134</v>
      </c>
    </row>
    <row r="266" spans="14:17" ht="15" customHeight="1" hidden="1">
      <c r="N266" s="41">
        <v>223</v>
      </c>
      <c r="O266" s="44" t="s">
        <v>87</v>
      </c>
      <c r="P266" s="44" t="s">
        <v>128</v>
      </c>
      <c r="Q266" s="38" t="s">
        <v>134</v>
      </c>
    </row>
    <row r="267" spans="14:17" ht="15" customHeight="1" hidden="1">
      <c r="N267" s="41">
        <v>224</v>
      </c>
      <c r="O267" s="44" t="s">
        <v>472</v>
      </c>
      <c r="P267" s="44" t="s">
        <v>128</v>
      </c>
      <c r="Q267" s="38" t="s">
        <v>134</v>
      </c>
    </row>
    <row r="268" spans="14:17" ht="15" customHeight="1" hidden="1">
      <c r="N268" s="41">
        <v>225</v>
      </c>
      <c r="O268" s="44" t="s">
        <v>88</v>
      </c>
      <c r="P268" s="44" t="s">
        <v>128</v>
      </c>
      <c r="Q268" s="38" t="s">
        <v>134</v>
      </c>
    </row>
    <row r="269" spans="14:17" ht="15" customHeight="1" hidden="1">
      <c r="N269" s="41">
        <v>226</v>
      </c>
      <c r="O269" s="44" t="s">
        <v>473</v>
      </c>
      <c r="P269" s="44" t="s">
        <v>128</v>
      </c>
      <c r="Q269" s="38" t="s">
        <v>134</v>
      </c>
    </row>
    <row r="270" spans="14:17" ht="15" customHeight="1" hidden="1">
      <c r="N270" s="41">
        <v>227</v>
      </c>
      <c r="O270" s="44" t="s">
        <v>89</v>
      </c>
      <c r="P270" s="44" t="s">
        <v>128</v>
      </c>
      <c r="Q270" s="38" t="s">
        <v>134</v>
      </c>
    </row>
    <row r="271" spans="14:17" ht="15" customHeight="1" hidden="1">
      <c r="N271" s="41">
        <v>228</v>
      </c>
      <c r="O271" s="44" t="s">
        <v>474</v>
      </c>
      <c r="P271" s="44" t="s">
        <v>128</v>
      </c>
      <c r="Q271" s="38" t="s">
        <v>134</v>
      </c>
    </row>
    <row r="272" spans="14:17" ht="15" customHeight="1" hidden="1">
      <c r="N272" s="41">
        <v>229</v>
      </c>
      <c r="O272" s="44" t="s">
        <v>90</v>
      </c>
      <c r="P272" s="44" t="s">
        <v>128</v>
      </c>
      <c r="Q272" s="38" t="s">
        <v>134</v>
      </c>
    </row>
    <row r="273" spans="14:17" ht="15" customHeight="1" hidden="1">
      <c r="N273" s="41">
        <v>230</v>
      </c>
      <c r="O273" s="44" t="s">
        <v>91</v>
      </c>
      <c r="P273" s="44" t="s">
        <v>128</v>
      </c>
      <c r="Q273" s="38" t="s">
        <v>134</v>
      </c>
    </row>
    <row r="274" spans="14:17" ht="15" customHeight="1" hidden="1">
      <c r="N274" s="41">
        <v>231</v>
      </c>
      <c r="O274" s="44" t="s">
        <v>92</v>
      </c>
      <c r="P274" s="44" t="s">
        <v>264</v>
      </c>
      <c r="Q274" s="38" t="s">
        <v>134</v>
      </c>
    </row>
    <row r="275" spans="14:17" ht="15" customHeight="1" hidden="1">
      <c r="N275" s="41">
        <v>232</v>
      </c>
      <c r="O275" s="44" t="s">
        <v>475</v>
      </c>
      <c r="P275" s="44" t="s">
        <v>476</v>
      </c>
      <c r="Q275" s="38" t="s">
        <v>134</v>
      </c>
    </row>
    <row r="276" spans="14:17" ht="15" customHeight="1" hidden="1">
      <c r="N276" s="41">
        <v>233</v>
      </c>
      <c r="O276" s="44" t="s">
        <v>477</v>
      </c>
      <c r="P276" s="44" t="s">
        <v>265</v>
      </c>
      <c r="Q276" s="38" t="s">
        <v>134</v>
      </c>
    </row>
    <row r="277" spans="14:17" ht="15" customHeight="1" hidden="1">
      <c r="N277" s="41">
        <v>234</v>
      </c>
      <c r="O277" s="44" t="s">
        <v>93</v>
      </c>
      <c r="P277" s="44" t="s">
        <v>266</v>
      </c>
      <c r="Q277" s="38" t="s">
        <v>134</v>
      </c>
    </row>
    <row r="278" spans="14:17" ht="15" customHeight="1" hidden="1">
      <c r="N278" s="41">
        <v>235</v>
      </c>
      <c r="O278" s="44" t="s">
        <v>94</v>
      </c>
      <c r="P278" s="44" t="s">
        <v>267</v>
      </c>
      <c r="Q278" s="38" t="s">
        <v>134</v>
      </c>
    </row>
    <row r="279" spans="14:17" ht="15" customHeight="1" hidden="1">
      <c r="N279" s="41">
        <v>236</v>
      </c>
      <c r="O279" s="44" t="s">
        <v>95</v>
      </c>
      <c r="P279" s="44" t="s">
        <v>268</v>
      </c>
      <c r="Q279" s="38" t="s">
        <v>134</v>
      </c>
    </row>
    <row r="280" spans="14:17" ht="15" customHeight="1" hidden="1">
      <c r="N280" s="41">
        <v>237</v>
      </c>
      <c r="O280" s="44" t="s">
        <v>96</v>
      </c>
      <c r="P280" s="44" t="s">
        <v>269</v>
      </c>
      <c r="Q280" s="38" t="s">
        <v>134</v>
      </c>
    </row>
    <row r="281" spans="14:17" ht="15" customHeight="1" hidden="1">
      <c r="N281" s="41">
        <v>238</v>
      </c>
      <c r="O281" s="44" t="s">
        <v>478</v>
      </c>
      <c r="P281" s="44" t="s">
        <v>128</v>
      </c>
      <c r="Q281" s="38" t="s">
        <v>134</v>
      </c>
    </row>
    <row r="282" spans="14:17" ht="15" customHeight="1" hidden="1">
      <c r="N282" s="41">
        <v>239</v>
      </c>
      <c r="O282" s="44" t="s">
        <v>288</v>
      </c>
      <c r="P282" s="44" t="s">
        <v>289</v>
      </c>
      <c r="Q282" s="38" t="s">
        <v>134</v>
      </c>
    </row>
    <row r="283" spans="14:17" ht="15" customHeight="1" hidden="1">
      <c r="N283" s="41">
        <v>240</v>
      </c>
      <c r="O283" s="44" t="s">
        <v>290</v>
      </c>
      <c r="P283" s="44" t="s">
        <v>291</v>
      </c>
      <c r="Q283" s="38" t="s">
        <v>134</v>
      </c>
    </row>
    <row r="284" spans="14:17" ht="15" customHeight="1" hidden="1">
      <c r="N284" s="41">
        <v>241</v>
      </c>
      <c r="O284" s="44" t="s">
        <v>292</v>
      </c>
      <c r="P284" s="44" t="s">
        <v>293</v>
      </c>
      <c r="Q284" s="38" t="s">
        <v>134</v>
      </c>
    </row>
    <row r="285" spans="14:17" ht="15" customHeight="1" hidden="1">
      <c r="N285" s="41">
        <v>242</v>
      </c>
      <c r="O285" s="44" t="s">
        <v>294</v>
      </c>
      <c r="P285" s="44" t="s">
        <v>230</v>
      </c>
      <c r="Q285" s="38" t="s">
        <v>134</v>
      </c>
    </row>
    <row r="286" spans="14:17" ht="15" customHeight="1" hidden="1">
      <c r="N286" s="41">
        <v>243</v>
      </c>
      <c r="O286" s="44" t="s">
        <v>479</v>
      </c>
      <c r="P286" s="44" t="s">
        <v>480</v>
      </c>
      <c r="Q286" s="38" t="s">
        <v>134</v>
      </c>
    </row>
    <row r="287" spans="14:17" ht="15" customHeight="1" hidden="1">
      <c r="N287" s="41">
        <v>244</v>
      </c>
      <c r="O287" s="45" t="s">
        <v>481</v>
      </c>
      <c r="P287" s="45" t="s">
        <v>295</v>
      </c>
      <c r="Q287" s="38" t="s">
        <v>134</v>
      </c>
    </row>
    <row r="288" spans="14:17" ht="15" customHeight="1" hidden="1">
      <c r="N288" s="41">
        <v>245</v>
      </c>
      <c r="O288" s="45" t="s">
        <v>296</v>
      </c>
      <c r="P288" s="45" t="s">
        <v>256</v>
      </c>
      <c r="Q288" s="38" t="s">
        <v>134</v>
      </c>
    </row>
    <row r="289" spans="14:17" ht="15" customHeight="1" hidden="1">
      <c r="N289" s="41">
        <v>246</v>
      </c>
      <c r="O289" s="45" t="s">
        <v>297</v>
      </c>
      <c r="P289" s="45" t="s">
        <v>298</v>
      </c>
      <c r="Q289" s="38" t="s">
        <v>134</v>
      </c>
    </row>
    <row r="290" spans="14:17" ht="15" customHeight="1" hidden="1">
      <c r="N290" s="41">
        <v>247</v>
      </c>
      <c r="O290" s="45" t="s">
        <v>299</v>
      </c>
      <c r="P290" s="45" t="s">
        <v>128</v>
      </c>
      <c r="Q290" s="38" t="s">
        <v>134</v>
      </c>
    </row>
    <row r="291" spans="14:17" ht="15" customHeight="1" hidden="1">
      <c r="N291" s="41">
        <v>248</v>
      </c>
      <c r="O291" s="44" t="s">
        <v>482</v>
      </c>
      <c r="P291" s="44" t="s">
        <v>300</v>
      </c>
      <c r="Q291" s="38" t="s">
        <v>134</v>
      </c>
    </row>
    <row r="292" spans="14:17" ht="15" customHeight="1" hidden="1">
      <c r="N292" s="41">
        <v>249</v>
      </c>
      <c r="O292" s="45" t="s">
        <v>301</v>
      </c>
      <c r="P292" s="44" t="s">
        <v>233</v>
      </c>
      <c r="Q292" s="38" t="s">
        <v>134</v>
      </c>
    </row>
    <row r="293" spans="14:17" ht="15" customHeight="1" hidden="1">
      <c r="N293" s="41">
        <v>250</v>
      </c>
      <c r="O293" s="45" t="s">
        <v>302</v>
      </c>
      <c r="P293" s="44" t="s">
        <v>128</v>
      </c>
      <c r="Q293" s="38" t="s">
        <v>130</v>
      </c>
    </row>
    <row r="294" spans="14:17" ht="15" customHeight="1" hidden="1">
      <c r="N294" s="41">
        <v>251</v>
      </c>
      <c r="O294" s="45" t="s">
        <v>303</v>
      </c>
      <c r="P294" s="44" t="s">
        <v>304</v>
      </c>
      <c r="Q294" s="38" t="s">
        <v>130</v>
      </c>
    </row>
    <row r="295" spans="14:17" ht="15" customHeight="1" hidden="1">
      <c r="N295" s="41">
        <v>252</v>
      </c>
      <c r="O295" s="45" t="s">
        <v>305</v>
      </c>
      <c r="P295" s="44" t="s">
        <v>153</v>
      </c>
      <c r="Q295" s="38" t="s">
        <v>134</v>
      </c>
    </row>
    <row r="296" spans="14:17" ht="15" customHeight="1" hidden="1">
      <c r="N296" s="41">
        <v>253</v>
      </c>
      <c r="O296" s="45" t="s">
        <v>306</v>
      </c>
      <c r="P296" s="44" t="s">
        <v>128</v>
      </c>
      <c r="Q296" s="38" t="s">
        <v>134</v>
      </c>
    </row>
    <row r="297" spans="14:17" ht="15" customHeight="1" hidden="1">
      <c r="N297" s="41">
        <v>254</v>
      </c>
      <c r="O297" s="45" t="s">
        <v>483</v>
      </c>
      <c r="P297" s="44" t="s">
        <v>128</v>
      </c>
      <c r="Q297" s="38" t="s">
        <v>134</v>
      </c>
    </row>
    <row r="298" spans="14:17" ht="15" customHeight="1" hidden="1">
      <c r="N298" s="41">
        <v>255</v>
      </c>
      <c r="O298" s="45" t="s">
        <v>307</v>
      </c>
      <c r="P298" s="44" t="s">
        <v>308</v>
      </c>
      <c r="Q298" s="38" t="s">
        <v>134</v>
      </c>
    </row>
    <row r="299" spans="14:17" ht="15" customHeight="1" hidden="1">
      <c r="N299" s="41">
        <v>256</v>
      </c>
      <c r="O299" s="45" t="s">
        <v>313</v>
      </c>
      <c r="P299" s="44" t="s">
        <v>314</v>
      </c>
      <c r="Q299" s="38" t="s">
        <v>134</v>
      </c>
    </row>
    <row r="300" spans="14:17" ht="15" customHeight="1" hidden="1">
      <c r="N300" s="41">
        <v>257</v>
      </c>
      <c r="O300" s="45" t="s">
        <v>517</v>
      </c>
      <c r="P300" s="44" t="s">
        <v>128</v>
      </c>
      <c r="Q300" s="38" t="s">
        <v>130</v>
      </c>
    </row>
    <row r="301" spans="14:17" ht="15" customHeight="1" hidden="1">
      <c r="N301" s="41">
        <v>258</v>
      </c>
      <c r="O301" s="45" t="s">
        <v>315</v>
      </c>
      <c r="P301" s="44" t="s">
        <v>162</v>
      </c>
      <c r="Q301" s="38" t="s">
        <v>130</v>
      </c>
    </row>
    <row r="302" spans="14:17" ht="15" customHeight="1" hidden="1">
      <c r="N302" s="41">
        <v>259</v>
      </c>
      <c r="O302" s="45" t="s">
        <v>484</v>
      </c>
      <c r="P302" s="44" t="s">
        <v>316</v>
      </c>
      <c r="Q302" s="38" t="s">
        <v>130</v>
      </c>
    </row>
    <row r="303" spans="14:17" ht="15" customHeight="1" hidden="1">
      <c r="N303" s="41">
        <v>260</v>
      </c>
      <c r="O303" s="45" t="s">
        <v>518</v>
      </c>
      <c r="P303" s="44" t="s">
        <v>128</v>
      </c>
      <c r="Q303" s="38" t="s">
        <v>134</v>
      </c>
    </row>
    <row r="304" spans="14:17" ht="15" customHeight="1" hidden="1">
      <c r="N304" s="41">
        <v>261</v>
      </c>
      <c r="O304" s="45" t="s">
        <v>317</v>
      </c>
      <c r="P304" s="44" t="s">
        <v>167</v>
      </c>
      <c r="Q304" s="38" t="s">
        <v>134</v>
      </c>
    </row>
    <row r="305" spans="14:17" ht="15" customHeight="1" hidden="1">
      <c r="N305" s="41">
        <v>262</v>
      </c>
      <c r="O305" s="45" t="s">
        <v>318</v>
      </c>
      <c r="P305" s="44" t="s">
        <v>319</v>
      </c>
      <c r="Q305" s="38" t="s">
        <v>134</v>
      </c>
    </row>
    <row r="306" spans="14:17" ht="15" customHeight="1" hidden="1">
      <c r="N306" s="41">
        <v>263</v>
      </c>
      <c r="O306" s="45" t="s">
        <v>320</v>
      </c>
      <c r="P306" s="44" t="s">
        <v>321</v>
      </c>
      <c r="Q306" s="38" t="s">
        <v>134</v>
      </c>
    </row>
    <row r="307" spans="14:17" ht="15" customHeight="1" hidden="1">
      <c r="N307" s="41">
        <v>264</v>
      </c>
      <c r="O307" s="45" t="s">
        <v>322</v>
      </c>
      <c r="P307" s="44" t="s">
        <v>131</v>
      </c>
      <c r="Q307" s="38" t="s">
        <v>134</v>
      </c>
    </row>
    <row r="308" spans="14:17" ht="15" customHeight="1" hidden="1">
      <c r="N308" s="41">
        <v>265</v>
      </c>
      <c r="O308" s="45" t="s">
        <v>485</v>
      </c>
      <c r="P308" s="44" t="s">
        <v>213</v>
      </c>
      <c r="Q308" s="38" t="s">
        <v>130</v>
      </c>
    </row>
    <row r="309" spans="14:17" ht="15" customHeight="1" hidden="1">
      <c r="N309" s="41">
        <v>266</v>
      </c>
      <c r="O309" s="45" t="s">
        <v>486</v>
      </c>
      <c r="P309" s="44" t="s">
        <v>487</v>
      </c>
      <c r="Q309" s="38" t="s">
        <v>134</v>
      </c>
    </row>
    <row r="310" spans="14:17" ht="15" customHeight="1" hidden="1">
      <c r="N310" s="41">
        <v>267</v>
      </c>
      <c r="O310" s="45" t="s">
        <v>488</v>
      </c>
      <c r="P310" s="44" t="s">
        <v>128</v>
      </c>
      <c r="Q310" s="38" t="s">
        <v>134</v>
      </c>
    </row>
    <row r="311" spans="14:17" ht="15" customHeight="1" hidden="1">
      <c r="N311" s="41">
        <v>268</v>
      </c>
      <c r="O311" s="45" t="s">
        <v>489</v>
      </c>
      <c r="P311" s="44" t="s">
        <v>490</v>
      </c>
      <c r="Q311" s="38" t="s">
        <v>134</v>
      </c>
    </row>
    <row r="312" spans="14:17" ht="15" customHeight="1" hidden="1">
      <c r="N312" s="41">
        <v>269</v>
      </c>
      <c r="O312" s="45" t="s">
        <v>519</v>
      </c>
      <c r="P312" s="44" t="s">
        <v>195</v>
      </c>
      <c r="Q312" s="38" t="s">
        <v>130</v>
      </c>
    </row>
    <row r="313" spans="14:17" ht="15" customHeight="1" hidden="1">
      <c r="N313" s="41">
        <v>270</v>
      </c>
      <c r="O313" s="45" t="s">
        <v>520</v>
      </c>
      <c r="P313" s="44" t="s">
        <v>263</v>
      </c>
      <c r="Q313" s="38" t="s">
        <v>130</v>
      </c>
    </row>
    <row r="314" spans="14:17" ht="15" customHeight="1" hidden="1">
      <c r="N314" s="41">
        <v>271</v>
      </c>
      <c r="O314" s="45" t="s">
        <v>521</v>
      </c>
      <c r="P314" s="44" t="s">
        <v>522</v>
      </c>
      <c r="Q314" s="38" t="s">
        <v>134</v>
      </c>
    </row>
    <row r="315" spans="14:17" ht="15" customHeight="1" hidden="1">
      <c r="N315" s="41">
        <v>272</v>
      </c>
      <c r="O315" s="45" t="s">
        <v>523</v>
      </c>
      <c r="P315" s="44" t="s">
        <v>524</v>
      </c>
      <c r="Q315" s="38" t="s">
        <v>130</v>
      </c>
    </row>
    <row r="316" spans="14:17" ht="15" customHeight="1" hidden="1">
      <c r="N316" s="41">
        <v>273</v>
      </c>
      <c r="O316" s="45" t="s">
        <v>525</v>
      </c>
      <c r="P316" s="44" t="s">
        <v>128</v>
      </c>
      <c r="Q316" s="38" t="s">
        <v>134</v>
      </c>
    </row>
    <row r="317" spans="14:17" ht="15" customHeight="1" hidden="1">
      <c r="N317" s="41">
        <v>274</v>
      </c>
      <c r="O317" s="45" t="s">
        <v>526</v>
      </c>
      <c r="P317" s="44" t="s">
        <v>527</v>
      </c>
      <c r="Q317" s="38" t="s">
        <v>134</v>
      </c>
    </row>
    <row r="318" spans="14:17" ht="15" customHeight="1" hidden="1">
      <c r="N318" s="41">
        <v>275</v>
      </c>
      <c r="O318" s="45" t="s">
        <v>528</v>
      </c>
      <c r="P318" s="44" t="s">
        <v>198</v>
      </c>
      <c r="Q318" s="38" t="s">
        <v>130</v>
      </c>
    </row>
    <row r="319" spans="14:17" ht="15" customHeight="1" hidden="1">
      <c r="N319" s="41">
        <v>276</v>
      </c>
      <c r="O319" s="45" t="s">
        <v>529</v>
      </c>
      <c r="P319" s="44" t="s">
        <v>135</v>
      </c>
      <c r="Q319" s="38" t="s">
        <v>130</v>
      </c>
    </row>
    <row r="320" spans="14:17" ht="15" customHeight="1" hidden="1">
      <c r="N320" s="41">
        <v>277</v>
      </c>
      <c r="O320" s="45" t="s">
        <v>530</v>
      </c>
      <c r="P320" s="44" t="s">
        <v>531</v>
      </c>
      <c r="Q320" s="38" t="s">
        <v>134</v>
      </c>
    </row>
    <row r="321" spans="14:17" ht="15" customHeight="1" hidden="1">
      <c r="N321" s="41">
        <v>278</v>
      </c>
      <c r="O321" s="45" t="s">
        <v>532</v>
      </c>
      <c r="P321" s="44" t="s">
        <v>261</v>
      </c>
      <c r="Q321" s="38" t="s">
        <v>130</v>
      </c>
    </row>
    <row r="322" spans="14:17" ht="15" customHeight="1" hidden="1">
      <c r="N322" s="41">
        <v>279</v>
      </c>
      <c r="O322" s="45" t="s">
        <v>533</v>
      </c>
      <c r="P322" s="44" t="s">
        <v>534</v>
      </c>
      <c r="Q322" s="38" t="s">
        <v>134</v>
      </c>
    </row>
    <row r="323" spans="14:17" ht="15" customHeight="1" hidden="1">
      <c r="N323" s="41">
        <v>280</v>
      </c>
      <c r="O323" s="45" t="s">
        <v>535</v>
      </c>
      <c r="P323" s="44" t="s">
        <v>232</v>
      </c>
      <c r="Q323" s="38" t="s">
        <v>130</v>
      </c>
    </row>
    <row r="324" spans="14:17" ht="15" customHeight="1" hidden="1">
      <c r="N324" s="41">
        <v>281</v>
      </c>
      <c r="O324" s="45" t="s">
        <v>538</v>
      </c>
      <c r="P324" s="44" t="s">
        <v>539</v>
      </c>
      <c r="Q324" s="38" t="s">
        <v>134</v>
      </c>
    </row>
    <row r="325" spans="14:17" ht="15" customHeight="1" hidden="1">
      <c r="N325" s="41">
        <v>282</v>
      </c>
      <c r="O325" s="45" t="s">
        <v>540</v>
      </c>
      <c r="P325" s="44" t="s">
        <v>541</v>
      </c>
      <c r="Q325" s="38" t="s">
        <v>134</v>
      </c>
    </row>
    <row r="326" spans="14:17" ht="15" customHeight="1" hidden="1">
      <c r="N326" s="41">
        <v>283</v>
      </c>
      <c r="O326" s="45" t="s">
        <v>542</v>
      </c>
      <c r="P326" s="44" t="s">
        <v>319</v>
      </c>
      <c r="Q326" s="38" t="s">
        <v>130</v>
      </c>
    </row>
    <row r="327" spans="14:17" ht="15" customHeight="1" hidden="1">
      <c r="N327" s="41">
        <v>284</v>
      </c>
      <c r="O327" s="45" t="s">
        <v>544</v>
      </c>
      <c r="P327" s="44" t="s">
        <v>182</v>
      </c>
      <c r="Q327" s="38" t="s">
        <v>130</v>
      </c>
    </row>
    <row r="328" spans="14:17" ht="15" customHeight="1" hidden="1">
      <c r="N328" s="41">
        <v>285</v>
      </c>
      <c r="O328" s="45" t="s">
        <v>545</v>
      </c>
      <c r="P328" s="44" t="s">
        <v>128</v>
      </c>
      <c r="Q328" s="38" t="s">
        <v>134</v>
      </c>
    </row>
    <row r="329" spans="14:17" ht="15" customHeight="1" hidden="1">
      <c r="N329" s="41">
        <v>286</v>
      </c>
      <c r="O329" s="45" t="s">
        <v>546</v>
      </c>
      <c r="P329" s="44" t="s">
        <v>203</v>
      </c>
      <c r="Q329" s="38" t="s">
        <v>130</v>
      </c>
    </row>
    <row r="330" spans="14:17" ht="15" customHeight="1" hidden="1">
      <c r="N330" s="41">
        <v>287</v>
      </c>
      <c r="O330" s="45" t="s">
        <v>547</v>
      </c>
      <c r="P330" s="45" t="s">
        <v>548</v>
      </c>
      <c r="Q330" s="38" t="s">
        <v>134</v>
      </c>
    </row>
    <row r="331" spans="14:17" ht="15" customHeight="1" hidden="1">
      <c r="N331" s="41">
        <v>288</v>
      </c>
      <c r="O331" s="45" t="s">
        <v>554</v>
      </c>
      <c r="P331" s="44"/>
      <c r="Q331" s="38" t="s">
        <v>130</v>
      </c>
    </row>
    <row r="332" spans="14:17" ht="15" customHeight="1" hidden="1">
      <c r="N332" s="41">
        <v>289</v>
      </c>
      <c r="O332" s="45" t="s">
        <v>555</v>
      </c>
      <c r="P332" s="44"/>
      <c r="Q332" s="38" t="s">
        <v>134</v>
      </c>
    </row>
    <row r="333" spans="14:17" ht="15" customHeight="1" hidden="1">
      <c r="N333" s="41">
        <v>290</v>
      </c>
      <c r="O333" s="45" t="s">
        <v>556</v>
      </c>
      <c r="P333" s="44"/>
      <c r="Q333" s="38" t="s">
        <v>130</v>
      </c>
    </row>
    <row r="334" spans="14:17" ht="15" customHeight="1" hidden="1">
      <c r="N334" s="41">
        <v>291</v>
      </c>
      <c r="O334" s="45" t="s">
        <v>557</v>
      </c>
      <c r="P334" s="44"/>
      <c r="Q334" s="38" t="s">
        <v>130</v>
      </c>
    </row>
    <row r="335" spans="14:17" ht="15" customHeight="1" hidden="1">
      <c r="N335" s="41">
        <v>292</v>
      </c>
      <c r="O335" s="45" t="s">
        <v>558</v>
      </c>
      <c r="P335" s="44"/>
      <c r="Q335" s="38" t="s">
        <v>130</v>
      </c>
    </row>
    <row r="336" spans="14:17" ht="15" customHeight="1" hidden="1">
      <c r="N336" s="41">
        <v>293</v>
      </c>
      <c r="O336" s="45" t="s">
        <v>559</v>
      </c>
      <c r="P336" s="44"/>
      <c r="Q336" s="38" t="s">
        <v>134</v>
      </c>
    </row>
    <row r="337" spans="14:17" ht="15" customHeight="1" hidden="1">
      <c r="N337" s="41">
        <v>294</v>
      </c>
      <c r="O337" s="45" t="s">
        <v>560</v>
      </c>
      <c r="P337" s="44"/>
      <c r="Q337" s="38" t="s">
        <v>130</v>
      </c>
    </row>
    <row r="338" spans="14:17" ht="15" customHeight="1" hidden="1">
      <c r="N338" s="41">
        <v>295</v>
      </c>
      <c r="O338" s="45" t="s">
        <v>561</v>
      </c>
      <c r="P338" s="44"/>
      <c r="Q338" s="38" t="s">
        <v>134</v>
      </c>
    </row>
    <row r="339" spans="14:17" ht="15" customHeight="1" hidden="1">
      <c r="N339" s="41">
        <v>296</v>
      </c>
      <c r="O339" s="45" t="s">
        <v>562</v>
      </c>
      <c r="P339" s="44"/>
      <c r="Q339" s="38" t="s">
        <v>134</v>
      </c>
    </row>
    <row r="340" spans="14:17" ht="15" customHeight="1" hidden="1">
      <c r="N340" s="41">
        <v>297</v>
      </c>
      <c r="O340" s="45" t="s">
        <v>563</v>
      </c>
      <c r="P340" s="44"/>
      <c r="Q340" s="38" t="s">
        <v>130</v>
      </c>
    </row>
    <row r="341" spans="14:17" ht="15" customHeight="1" hidden="1">
      <c r="N341" s="41">
        <v>298</v>
      </c>
      <c r="O341" s="45" t="s">
        <v>553</v>
      </c>
      <c r="P341" s="44"/>
      <c r="Q341" s="38" t="s">
        <v>130</v>
      </c>
    </row>
    <row r="342" spans="14:17" ht="15" customHeight="1" hidden="1">
      <c r="N342" s="41">
        <v>299</v>
      </c>
      <c r="O342" s="45" t="s">
        <v>551</v>
      </c>
      <c r="P342" s="44"/>
      <c r="Q342" s="38" t="s">
        <v>130</v>
      </c>
    </row>
    <row r="343" spans="14:17" ht="15" customHeight="1" hidden="1">
      <c r="N343" s="46">
        <v>300</v>
      </c>
      <c r="O343" s="47" t="s">
        <v>552</v>
      </c>
      <c r="P343" s="48"/>
      <c r="Q343" s="49" t="s">
        <v>134</v>
      </c>
    </row>
  </sheetData>
  <sheetProtection password="C648" sheet="1"/>
  <mergeCells count="31">
    <mergeCell ref="I11:J11"/>
    <mergeCell ref="I20:J20"/>
    <mergeCell ref="I29:J29"/>
    <mergeCell ref="C4:J4"/>
    <mergeCell ref="C5:J5"/>
    <mergeCell ref="B7:J8"/>
    <mergeCell ref="I9:J9"/>
    <mergeCell ref="I10:J10"/>
    <mergeCell ref="I21:J21"/>
    <mergeCell ref="I12:J12"/>
    <mergeCell ref="I13:J13"/>
    <mergeCell ref="I25:J25"/>
    <mergeCell ref="I23:J23"/>
    <mergeCell ref="Z42:AJ42"/>
    <mergeCell ref="I14:J14"/>
    <mergeCell ref="I15:J15"/>
    <mergeCell ref="I16:J16"/>
    <mergeCell ref="I27:J27"/>
    <mergeCell ref="I18:J18"/>
    <mergeCell ref="I22:J22"/>
    <mergeCell ref="I26:J26"/>
    <mergeCell ref="I30:J30"/>
    <mergeCell ref="I17:J17"/>
    <mergeCell ref="B34:C34"/>
    <mergeCell ref="B33:C33"/>
    <mergeCell ref="G34:H34"/>
    <mergeCell ref="G33:H33"/>
    <mergeCell ref="I31:J31"/>
    <mergeCell ref="I19:J19"/>
    <mergeCell ref="I24:J24"/>
    <mergeCell ref="I28:J28"/>
  </mergeCells>
  <conditionalFormatting sqref="F10:F31">
    <cfRule type="cellIs" priority="14" dxfId="3" operator="equal" stopIfTrue="1">
      <formula>"Alterar"</formula>
    </cfRule>
    <cfRule type="cellIs" priority="15" dxfId="2" operator="equal" stopIfTrue="1">
      <formula>"Incluir"</formula>
    </cfRule>
    <cfRule type="cellIs" priority="16" dxfId="1" operator="equal" stopIfTrue="1">
      <formula>"Excluir"</formula>
    </cfRule>
  </conditionalFormatting>
  <conditionalFormatting sqref="G10:G31">
    <cfRule type="expression" priority="7" dxfId="2" stopIfTrue="1">
      <formula>IF(F10="Incluir",1,0)</formula>
    </cfRule>
    <cfRule type="expression" priority="8" dxfId="1" stopIfTrue="1">
      <formula>IF(F10="Excluir",1,0)</formula>
    </cfRule>
    <cfRule type="expression" priority="9" dxfId="3" stopIfTrue="1">
      <formula>IF(F10="Alterar",1,0)</formula>
    </cfRule>
  </conditionalFormatting>
  <conditionalFormatting sqref="H10:H31">
    <cfRule type="expression" priority="4" dxfId="2" stopIfTrue="1">
      <formula>IF(F10="Incluir",1,0)</formula>
    </cfRule>
    <cfRule type="expression" priority="5" dxfId="1" stopIfTrue="1">
      <formula>IF(F10="Excluir",1,0)</formula>
    </cfRule>
    <cfRule type="expression" priority="6" dxfId="3" stopIfTrue="1">
      <formula>IF(F10="Alterar",1,0)</formula>
    </cfRule>
  </conditionalFormatting>
  <conditionalFormatting sqref="B10:B31">
    <cfRule type="expression" priority="1" dxfId="2" stopIfTrue="1">
      <formula>IF(F10="Incluir",1,0)</formula>
    </cfRule>
    <cfRule type="expression" priority="2" dxfId="1" stopIfTrue="1">
      <formula>IF(F10="Excluir",1,0)</formula>
    </cfRule>
    <cfRule type="expression" priority="3" dxfId="0" stopIfTrue="1">
      <formula>IF(F10="Alterar",1,0)</formula>
    </cfRule>
  </conditionalFormatting>
  <dataValidations count="10">
    <dataValidation type="list" allowBlank="1" showInputMessage="1" showErrorMessage="1" sqref="I10:J10">
      <formula1>$M$10:$W$10</formula1>
    </dataValidation>
    <dataValidation type="list" allowBlank="1" showInputMessage="1" showErrorMessage="1" sqref="I11:J11">
      <formula1>$M$11:$W$11</formula1>
    </dataValidation>
    <dataValidation type="list" allowBlank="1" showInputMessage="1" showErrorMessage="1" sqref="I12:J12">
      <formula1>$M$12:$W$12</formula1>
    </dataValidation>
    <dataValidation type="list" allowBlank="1" showInputMessage="1" showErrorMessage="1" sqref="I13:J13">
      <formula1>$M$13:$W$13</formula1>
    </dataValidation>
    <dataValidation type="list" allowBlank="1" showInputMessage="1" showErrorMessage="1" sqref="I14:J14">
      <formula1>$M$14:$W$14</formula1>
    </dataValidation>
    <dataValidation type="list" allowBlank="1" showInputMessage="1" showErrorMessage="1" sqref="I15:J15">
      <formula1>$M$15:$W$15</formula1>
    </dataValidation>
    <dataValidation type="list" allowBlank="1" showInputMessage="1" showErrorMessage="1" sqref="I16:J31">
      <formula1>M16:W16</formula1>
    </dataValidation>
    <dataValidation type="list" allowBlank="1" showInputMessage="1" showErrorMessage="1" sqref="E10:E31">
      <formula1>$Y$50:$Y$52</formula1>
    </dataValidation>
    <dataValidation type="list" allowBlank="1" showInputMessage="1" showErrorMessage="1" sqref="F10:F31">
      <formula1>$Y$43:$Y$46</formula1>
    </dataValidation>
    <dataValidation type="list" allowBlank="1" showInputMessage="1" showErrorMessage="1" sqref="D10:D31">
      <formula1>$AM$43:$AM$77</formula1>
    </dataValidation>
  </dataValidations>
  <printOptions horizontalCentered="1" verticalCentered="1"/>
  <pageMargins left="0.33" right="0.15748031496062992" top="0.2755905511811024" bottom="0.35433070866141736" header="0.1968503937007874" footer="0.1574803149606299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N E X O I</dc:title>
  <dc:subject/>
  <dc:creator>a1nunes</dc:creator>
  <cp:keywords/>
  <dc:description/>
  <cp:lastModifiedBy>Emerson de Oliveira Alves</cp:lastModifiedBy>
  <cp:lastPrinted>2022-01-11T18:17:47Z</cp:lastPrinted>
  <dcterms:created xsi:type="dcterms:W3CDTF">2002-10-01T17:53:40Z</dcterms:created>
  <dcterms:modified xsi:type="dcterms:W3CDTF">2022-09-23T14:08:41Z</dcterms:modified>
  <cp:category/>
  <cp:version/>
  <cp:contentType/>
  <cp:contentStatus/>
</cp:coreProperties>
</file>