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IRAN\Desktop\2020 - CPS\Alterações no Manual - 2021\Solicitação do Thiago - fevereiro de 2021\Novos anexos - que substituíram os antigos\"/>
    </mc:Choice>
  </mc:AlternateContent>
  <xr:revisionPtr revIDLastSave="0" documentId="8_{102B34B4-EAB6-4FFD-AD81-00FE581A73B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ribunal de Contas" sheetId="1" r:id="rId1"/>
    <sheet name="Plan2" sheetId="2" state="hidden" r:id="rId2"/>
  </sheets>
  <definedNames>
    <definedName name="_xlnm.Print_Area" localSheetId="0">'Tribunal de Contas'!$A$1:$AC$56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2" i="1" l="1"/>
  <c r="O42" i="1"/>
  <c r="I42" i="1"/>
  <c r="D47" i="1"/>
  <c r="I47" i="1"/>
  <c r="AD18" i="1"/>
  <c r="AE4" i="1"/>
  <c r="AD15" i="1" s="1"/>
  <c r="AE39" i="1"/>
  <c r="I38" i="1"/>
  <c r="A24" i="1"/>
  <c r="E6" i="2"/>
  <c r="K28" i="2"/>
  <c r="K27" i="2"/>
  <c r="K26" i="2"/>
  <c r="K25" i="2"/>
  <c r="N9" i="2"/>
  <c r="H1" i="2"/>
  <c r="J9" i="2" s="1"/>
  <c r="E8" i="2"/>
  <c r="E39" i="2"/>
  <c r="E10" i="2"/>
  <c r="E11" i="2"/>
  <c r="E12" i="2"/>
  <c r="E13" i="2"/>
  <c r="E14" i="2"/>
  <c r="E15" i="2"/>
  <c r="E18" i="2"/>
  <c r="E19" i="2"/>
  <c r="E20" i="2"/>
  <c r="E22" i="2"/>
  <c r="E24" i="2"/>
  <c r="E30" i="2"/>
  <c r="E32" i="2"/>
  <c r="E34" i="2"/>
  <c r="E36" i="2"/>
  <c r="E38" i="2"/>
  <c r="E5" i="2"/>
  <c r="E7" i="2"/>
  <c r="J8" i="2"/>
  <c r="E9" i="2"/>
  <c r="E16" i="2"/>
  <c r="E17" i="2"/>
  <c r="E21" i="2"/>
  <c r="E23" i="2"/>
  <c r="E25" i="2"/>
  <c r="E26" i="2"/>
  <c r="E27" i="2"/>
  <c r="E28" i="2"/>
  <c r="E29" i="2"/>
  <c r="E31" i="2"/>
  <c r="E33" i="2"/>
  <c r="E35" i="2"/>
  <c r="E37" i="2"/>
  <c r="T28" i="1"/>
  <c r="P28" i="1"/>
  <c r="M28" i="1"/>
  <c r="J28" i="1"/>
  <c r="A30" i="1"/>
  <c r="A29" i="1"/>
  <c r="A43" i="1"/>
  <c r="A42" i="1"/>
  <c r="A40" i="1"/>
  <c r="A39" i="1"/>
  <c r="A38" i="1"/>
  <c r="A37" i="1"/>
  <c r="A36" i="1"/>
  <c r="A35" i="1"/>
  <c r="A34" i="1"/>
  <c r="A32" i="1"/>
  <c r="A27" i="1"/>
  <c r="A23" i="1"/>
  <c r="A22" i="1"/>
  <c r="C4" i="1"/>
  <c r="A47" i="1"/>
  <c r="E2" i="2" l="1"/>
  <c r="J10" i="2"/>
  <c r="J11" i="2"/>
  <c r="J12" i="2"/>
  <c r="J13" i="2"/>
  <c r="X47" i="1"/>
  <c r="J14" i="2"/>
  <c r="E3" i="2"/>
  <c r="AD17" i="1"/>
  <c r="AE46" i="1"/>
  <c r="T47" i="1" s="1"/>
  <c r="AD16" i="1"/>
  <c r="J19" i="2" l="1"/>
  <c r="J18" i="2"/>
</calcChain>
</file>

<file path=xl/sharedStrings.xml><?xml version="1.0" encoding="utf-8"?>
<sst xmlns="http://schemas.openxmlformats.org/spreadsheetml/2006/main" count="771" uniqueCount="420">
  <si>
    <t>Formulário do Tribunal de Contas</t>
  </si>
  <si>
    <t>Nº OP ↓</t>
  </si>
  <si>
    <t>NOME DA UNIDADE</t>
  </si>
  <si>
    <t>DADOS DO EMPREGADO</t>
  </si>
  <si>
    <t xml:space="preserve">Nome:  </t>
  </si>
  <si>
    <t xml:space="preserve">Matrícula: </t>
  </si>
  <si>
    <t>Data de Admissão:</t>
  </si>
  <si>
    <t>Emprego/Função:</t>
  </si>
  <si>
    <t>Data de Alteração:</t>
  </si>
  <si>
    <t xml:space="preserve">DADOS DO EMPREGADO - CASOS QUANDO FOR ALTERAÇÃO DE CONTRATO </t>
  </si>
  <si>
    <t>MARQUE COM X OS CAMPOS ABAIXOS REFERENTES A CONTRATAÇÃO DO EMPREGADO</t>
  </si>
  <si>
    <t>Contratado por:</t>
  </si>
  <si>
    <t>Concurso Público - Administrativo</t>
  </si>
  <si>
    <t>Prazo:</t>
  </si>
  <si>
    <t>Indeterminado</t>
  </si>
  <si>
    <t>Concurso Público - Docente</t>
  </si>
  <si>
    <t>12 Meses</t>
  </si>
  <si>
    <t>ETEC</t>
  </si>
  <si>
    <t>FATEC</t>
  </si>
  <si>
    <t>Concurso Público - Auxiliar de Docente</t>
  </si>
  <si>
    <t>6 Meses</t>
  </si>
  <si>
    <t>Processo Seletivo</t>
  </si>
  <si>
    <t>31 de Julho</t>
  </si>
  <si>
    <t>Artigo 11</t>
  </si>
  <si>
    <t>31 de Dezembro</t>
  </si>
  <si>
    <t>Outros</t>
  </si>
  <si>
    <t>COM BASE NOS DADOS INFORMADOS ACIMA, SERÃO LIBERADOS OS CAMPOS DE PREENCHIMENTO OBRIGATÓRIO</t>
  </si>
  <si>
    <t>DADOS DA ADMISSÃO DO EMPREGADO</t>
  </si>
  <si>
    <t xml:space="preserve">Declaração de Situação Funcional </t>
  </si>
  <si>
    <t xml:space="preserve"> Acumula, Fazer a Análise e publicação do ato decisório!</t>
  </si>
  <si>
    <t>Não Acumula.</t>
  </si>
  <si>
    <t>CHECKLIST - DOCUMENTOS QUE SERÃO NECESSÁRIOS O ENVIO AO NÚCLEO DE CONTROLE FUNCIONAL</t>
  </si>
  <si>
    <t>Declaração de Situação Funcional e todas Documentações nos casos de Acumulação</t>
  </si>
  <si>
    <t>Nome e assinatura do responsável pelo preenchimento das informações:</t>
  </si>
  <si>
    <t xml:space="preserve">Data:         /         /             </t>
  </si>
  <si>
    <t>OP</t>
  </si>
  <si>
    <t>NOME</t>
  </si>
  <si>
    <t>TIPO</t>
  </si>
  <si>
    <t>FUNÇÃO</t>
  </si>
  <si>
    <t>ETEC/FATEC</t>
  </si>
  <si>
    <t>TIPO DE CONTRATO</t>
  </si>
  <si>
    <t>Administração Central</t>
  </si>
  <si>
    <t>A</t>
  </si>
  <si>
    <t>Determinado</t>
  </si>
  <si>
    <t>Local</t>
  </si>
  <si>
    <t>Faculdade de Tecnologia de São Paulo</t>
  </si>
  <si>
    <t>F</t>
  </si>
  <si>
    <t>D</t>
  </si>
  <si>
    <t>Regional</t>
  </si>
  <si>
    <t>Faculdade de Tecnologia José Crespo Gonzales</t>
  </si>
  <si>
    <t/>
  </si>
  <si>
    <t>I</t>
  </si>
  <si>
    <t>Estadual</t>
  </si>
  <si>
    <t>Faculdade de Tecnologia de Americana</t>
  </si>
  <si>
    <t>Local - PNE (Portador de Necessidades Especiais)</t>
  </si>
  <si>
    <t>Faculdade de Tecnologia Rubens Lara</t>
  </si>
  <si>
    <t>Administrativo</t>
  </si>
  <si>
    <t>Regional - PNE (Portador de Necessidades Especiais)</t>
  </si>
  <si>
    <t>Escola Técnica Estadual Polivalente de Americana</t>
  </si>
  <si>
    <t>E</t>
  </si>
  <si>
    <t>Tipo</t>
  </si>
  <si>
    <t>Concurso Público</t>
  </si>
  <si>
    <t>Estadual - PNE (Portador de Necessidades Especiais)</t>
  </si>
  <si>
    <t>Escola Técnica Estadual Conselheiro Antonio Prado</t>
  </si>
  <si>
    <t>Escola Técnica Estadual Vasco Antonio Venchiarutti</t>
  </si>
  <si>
    <t>2 Anos</t>
  </si>
  <si>
    <t>Escola Técnica Estadual João Baptista de Lima Figueiredo</t>
  </si>
  <si>
    <t>I/D</t>
  </si>
  <si>
    <t xml:space="preserve"> </t>
  </si>
  <si>
    <t>Servidor Acumula! Obrigatório publicar ato decisório.</t>
  </si>
  <si>
    <t>Escola Técnica Estadual Lauro Gomes</t>
  </si>
  <si>
    <t>Servidor não Acumula.</t>
  </si>
  <si>
    <t>Escola Técnica Estadual Jorge Street</t>
  </si>
  <si>
    <t>6 meses</t>
  </si>
  <si>
    <t>12 meses</t>
  </si>
  <si>
    <t>Pemanentes</t>
  </si>
  <si>
    <t>Escola Técnica Estadual Professor Camargo Aranha</t>
  </si>
  <si>
    <t>Escola Técnica Estadual Getúlio Vargas</t>
  </si>
  <si>
    <t>Escola Técnica Estadual Júlio de Mesquita</t>
  </si>
  <si>
    <t>Escola Técnica Estadual Presidente Vargas</t>
  </si>
  <si>
    <t>Escola Técnica Estadual Fernando Prestes</t>
  </si>
  <si>
    <t>Excepcional</t>
  </si>
  <si>
    <t>Emergencial</t>
  </si>
  <si>
    <t>Concurso Público - Auxiliar de Docente I</t>
  </si>
  <si>
    <t>Escola Técnica Estadual Rubens de Faria e Souza</t>
  </si>
  <si>
    <t>Escola Técnica Estadual de São Paulo</t>
  </si>
  <si>
    <t>31/JUL</t>
  </si>
  <si>
    <t>Escola Técnica Estadual Doutor Adail Nunes da Silva</t>
  </si>
  <si>
    <t>31/DEZ</t>
  </si>
  <si>
    <t>Faculdade de Tecnologia de Jahu</t>
  </si>
  <si>
    <t>Faculdade de Tecnologia de Ourinhos</t>
  </si>
  <si>
    <t>Faculdade de Tecnologia Taquaritinga</t>
  </si>
  <si>
    <t xml:space="preserve">Tabela </t>
  </si>
  <si>
    <t>Escola Técnica Estadual Albert Einstein</t>
  </si>
  <si>
    <t xml:space="preserve">Graduado </t>
  </si>
  <si>
    <t>Licenciado</t>
  </si>
  <si>
    <t>Escola Técnica Estadual Prefeito Alberto Feres</t>
  </si>
  <si>
    <t>Escola Técnica Estadual Professor Alcídio de Souza Prado</t>
  </si>
  <si>
    <t>1° Colocado</t>
  </si>
  <si>
    <t>Escola Técnica Estadual Professor Alfredo de Barros Santos</t>
  </si>
  <si>
    <t>2° Colocado</t>
  </si>
  <si>
    <t>Escola Técnica Estadual Amin Jundi</t>
  </si>
  <si>
    <t>3° Colocado</t>
  </si>
  <si>
    <t>Escola Técnica Estadual Sebastiana Augusta de Moraes</t>
  </si>
  <si>
    <t>4° Colocado</t>
  </si>
  <si>
    <t>Escola Técnica Estadual Professora Anna de Oliveira Ferraz</t>
  </si>
  <si>
    <t>5° Colocado</t>
  </si>
  <si>
    <t>Escola Técnica Estadual Antonio de Pádua Cardoso</t>
  </si>
  <si>
    <t>6° Colocado</t>
  </si>
  <si>
    <t>Escola Técnica Estadual Antonio Devisate</t>
  </si>
  <si>
    <t>7° Colocado</t>
  </si>
  <si>
    <t>Escola Técnica Estadual Professor Doutor Antonio Eufrásio de Toledo</t>
  </si>
  <si>
    <t>8° Colocado</t>
  </si>
  <si>
    <t>Escola Técnica Estadual Antônio Junqueira Veiga</t>
  </si>
  <si>
    <t>9° Colocado</t>
  </si>
  <si>
    <t>Escola Técnica Estadual Professor Aprígio Gonzaga</t>
  </si>
  <si>
    <t>10° Colocado</t>
  </si>
  <si>
    <t>Escola Técnica Estadual Aristóteles Ferreira</t>
  </si>
  <si>
    <t>Escola Técnica Estadual Professor Armando Bayeux Silva</t>
  </si>
  <si>
    <t>Escola Técnica Estadual Frei Arnaldo Maria de Itaporanga</t>
  </si>
  <si>
    <t>Escola Técnica Estadual Astor de Mattos Carvalho</t>
  </si>
  <si>
    <t>Escola Técnica Estadual Augusto Tortolero Araújo</t>
  </si>
  <si>
    <t>Escola Técnica Estadual Comendador João Rays</t>
  </si>
  <si>
    <t>Escola Técnica Estadual Professor Basilides de Godoy</t>
  </si>
  <si>
    <t>Professor de Ensino Médio e Técnico</t>
  </si>
  <si>
    <t>Escola Técnica Estadual Benedito Storani</t>
  </si>
  <si>
    <t>Professor de Ensino Superior</t>
  </si>
  <si>
    <t>Escola Técnica Estadual Bento Quirino</t>
  </si>
  <si>
    <t>Auxiliar de Docente</t>
  </si>
  <si>
    <t>Escola Técnica Estadual Professor Marcos Uchôas dos Santos Penchel</t>
  </si>
  <si>
    <t>Agente de Supervisão Educacional</t>
  </si>
  <si>
    <t>Escola Técnica Estadual Carlos de Campos</t>
  </si>
  <si>
    <t>Auxiliar de Apoio</t>
  </si>
  <si>
    <t>Escola Técnica Estadual Professor Carmelino Corrêa Junior</t>
  </si>
  <si>
    <t>Especialista em Planejamento Educacional, Obras e Gestão</t>
  </si>
  <si>
    <t>Escola Técnica Estadual Doutor Carolino da Motta e Silva</t>
  </si>
  <si>
    <t>Analista de Suporte e Gestão</t>
  </si>
  <si>
    <t>Escola Técnica Estadual Cônego José Bento</t>
  </si>
  <si>
    <t>Agente Técnico e Administrativo</t>
  </si>
  <si>
    <t>Escola Técnica Estadual Doutor Dario Pacheco Pedroso</t>
  </si>
  <si>
    <t>Operacional de Suporte</t>
  </si>
  <si>
    <t>Escola Técnica Estadual Doutor Demétrio Azevedo Junior</t>
  </si>
  <si>
    <t>Analista Técnico de Saúde</t>
  </si>
  <si>
    <t>Escola Técnica Estadual Doutor Domingos Minicucci Filho</t>
  </si>
  <si>
    <t>Técnico de Saúde</t>
  </si>
  <si>
    <t>Escola Técnica Estadual Professora Carmelina Barbosa</t>
  </si>
  <si>
    <t>Assessor Técnico Chefe</t>
  </si>
  <si>
    <t>Escola Técnica Estadual Professor Edson Galvão</t>
  </si>
  <si>
    <t>Assessor Técnico da Superintendência</t>
  </si>
  <si>
    <t>Escola Técnica Estadual Elias Nechar</t>
  </si>
  <si>
    <t xml:space="preserve">Assistente Administrativo </t>
  </si>
  <si>
    <t>Escola Técnica Estadual Professor Eudécio Luiz Vicente</t>
  </si>
  <si>
    <t>Assistente Administrativo de Gabinete</t>
  </si>
  <si>
    <t>Escola Técnica Estadual Coronel Fernando Febeliano da Costa</t>
  </si>
  <si>
    <t>Assistente de Planejamento Estratégico</t>
  </si>
  <si>
    <t>Escola Técnica Estadual Professor Francisco Dos Santos</t>
  </si>
  <si>
    <t>Assistente de Supervisão Educacional</t>
  </si>
  <si>
    <t>Escola Técnica Estadual Deputado Francisco Franco</t>
  </si>
  <si>
    <t>Assistente Técnico</t>
  </si>
  <si>
    <t>Escola Técnica Estadual Doutor Francisco Nogueira de Lima</t>
  </si>
  <si>
    <t>Assistente Técnico Administrativo I</t>
  </si>
  <si>
    <t>Escola Técnica Estadual Francisco Garcia</t>
  </si>
  <si>
    <t>Assistente Técnico Administrativo II</t>
  </si>
  <si>
    <t>Escola Técnica Estadual Guaracy Silveira</t>
  </si>
  <si>
    <t>Assistente Técnico Administrativo III</t>
  </si>
  <si>
    <t>Escola Técnica Estadual Professora Helcy Moreira Martins Aguiar</t>
  </si>
  <si>
    <t>Assistente Técnico da Superintendência</t>
  </si>
  <si>
    <t>Escola Técnica Estadual Engenheiro Herval Bellusci</t>
  </si>
  <si>
    <t>Chefe de Gabinete da Superintendência</t>
  </si>
  <si>
    <t>Escola Técnica Estadual Professor Horácio Augusto da Silveira</t>
  </si>
  <si>
    <t>Chefe de Seção Administrativa</t>
  </si>
  <si>
    <t>Escola Técnica Estadual de Ilha Solteira</t>
  </si>
  <si>
    <t>Chefe de Seção Técnica Administrativa</t>
  </si>
  <si>
    <t>Escola Técnica Estadual Jacinto Ferreira de Sá</t>
  </si>
  <si>
    <t>Coordenador Técnico</t>
  </si>
  <si>
    <t>Escola Técnica Estadual João Belarmino</t>
  </si>
  <si>
    <t xml:space="preserve">Diretor de Departamento </t>
  </si>
  <si>
    <t>Escola Técnica Estadual João Gomes de Araújo</t>
  </si>
  <si>
    <t xml:space="preserve">Diretor de Divisão </t>
  </si>
  <si>
    <t>Escola Técnica Estadual João Jorge Geraissate</t>
  </si>
  <si>
    <t>Diretor de Escola Técnica - ETEC</t>
  </si>
  <si>
    <t>Escola Técnica Estadual Joaquim Ferreira do Amaral</t>
  </si>
  <si>
    <t>Diretor de Faculdade de Tec. FATEC</t>
  </si>
  <si>
    <t>Escola Técnica Estadual Doutor José Coury</t>
  </si>
  <si>
    <t xml:space="preserve">Diretor de Serviço </t>
  </si>
  <si>
    <t>Escola Técnica Estadual Prefeito José Esteves</t>
  </si>
  <si>
    <t>Diretor Superintendente</t>
  </si>
  <si>
    <t>Escola Técnica Estadual Doutor José Luiz Viana Coutinho</t>
  </si>
  <si>
    <t>Encarregado de Setor Administrativo</t>
  </si>
  <si>
    <t>Escola Técnica Estadual José Martiniano da Silva</t>
  </si>
  <si>
    <t>Encarregado de Setor Técnico Administrativo</t>
  </si>
  <si>
    <t>Escola Técnica Estadual Padre José Nunes Dias</t>
  </si>
  <si>
    <t>Secretário Geral</t>
  </si>
  <si>
    <t>Escola Técnica Estadual José Rocha Mendes</t>
  </si>
  <si>
    <t>Supervisor de Gestão Rural</t>
  </si>
  <si>
    <t>Escola Técnica Estadual Professor José Sant´Ana de Castro</t>
  </si>
  <si>
    <t>Vice-Diretor de Fac. De Tec. FATEC</t>
  </si>
  <si>
    <t>Escola Técnica Estadual Doutor Júlio Cardoso</t>
  </si>
  <si>
    <t>Vice-Diretor Superintendente</t>
  </si>
  <si>
    <t>Escola Técnica Estadual Laurindo Alves Queiroz</t>
  </si>
  <si>
    <t>Escola Técnica Estadual Doutor Luiz César Couto</t>
  </si>
  <si>
    <t>Escola Técnica Estadual Professor Luiz Pires Barbosa</t>
  </si>
  <si>
    <t>Permanente</t>
  </si>
  <si>
    <t>Escola Técnica Estadual Machado de Assis</t>
  </si>
  <si>
    <t xml:space="preserve">Excepcional </t>
  </si>
  <si>
    <t>Escola Técnica Estadual Manoel Dos Reis Araújo</t>
  </si>
  <si>
    <t>Escola Técnica Estadual Orlando Quagliato</t>
  </si>
  <si>
    <t>Escola Técnica Estadual Martin Luther King</t>
  </si>
  <si>
    <t>Escola Técnica Estadual Martinho Di Ciero</t>
  </si>
  <si>
    <t>Escola Técnica Estadual Professor Matheus Leite de Abreu</t>
  </si>
  <si>
    <t>Escola Técnica Estadual Monsenhor Antônio Magliano</t>
  </si>
  <si>
    <t>Escola Técnica Estadual Engenheiro Agrônomo Narciso de Medeiros</t>
  </si>
  <si>
    <t>Escola Técnica Estadual Professor Urias Ferreira</t>
  </si>
  <si>
    <t>Escola Técnica Estadual Paulino Botelho</t>
  </si>
  <si>
    <t>Escola Técnica Estadual Paulo Guerreiro Franco</t>
  </si>
  <si>
    <t>Escola Técnica Estadual Deputado Paulo Ornellas Carvalho de Barros</t>
  </si>
  <si>
    <t>Escola Técnica Estadual Pedro Badran</t>
  </si>
  <si>
    <t>Escola Técnica Estadual Pedro D'Arcádia Neto</t>
  </si>
  <si>
    <t>Escola Técnica Estadual Pedro Ferreira Alves</t>
  </si>
  <si>
    <t>Escola Técnica Estadual Pedro Leme Brizolla Sobrinho</t>
  </si>
  <si>
    <t>Escola Técnica Estadual Philadelpho Gouvea Netto</t>
  </si>
  <si>
    <t>Escola Técnica Estadual Professor Milton Gazzetti</t>
  </si>
  <si>
    <t>Escola Técnica Estadual Rosa Perrone Scavone</t>
  </si>
  <si>
    <t>Escola Técnica Estadual Sales Gomes</t>
  </si>
  <si>
    <t>Escola Técnica Estadual Dona Sebastiana de Barros</t>
  </si>
  <si>
    <t>Escola Técnica Estadual Sylvio de Mattos Carvalho</t>
  </si>
  <si>
    <t>Escola Técnica Estadual Trajano Camargo</t>
  </si>
  <si>
    <t>Faculdade de Tecnologia Dr. Archimedes Lammoglia</t>
  </si>
  <si>
    <t>Faculdade de Tecnologia Professor João Mod</t>
  </si>
  <si>
    <t>Escola Técnica Estadual Adolpho Berezin</t>
  </si>
  <si>
    <t>Escola Técnica Estadual Coronel Raphael Brandão</t>
  </si>
  <si>
    <t>Faculdade de Tecnologia Doutor Thomaz Novelino</t>
  </si>
  <si>
    <t>Escola Técnica Estadual Deputado Salim Sedeh</t>
  </si>
  <si>
    <t>Faculdade de Tecnologia da Zona Leste</t>
  </si>
  <si>
    <t>Faculdade de Tecnologia de Botucatu</t>
  </si>
  <si>
    <t>Faculdade de Tecnologia de Mauá</t>
  </si>
  <si>
    <t>Faculdade de Tecnologia Deputado Ary Fossen</t>
  </si>
  <si>
    <t>Escola Técnica Estadual de Hortolândia</t>
  </si>
  <si>
    <t>Escola Técnica Estadual de São Roque</t>
  </si>
  <si>
    <t>Escola Técnica Estadual Professor Doutor José Dagnoni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</si>
  <si>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</si>
  <si>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</si>
  <si>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</si>
  <si>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</si>
  <si>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</si>
  <si>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</si>
  <si>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Escola Técnica Estadual Doutor Celso Charuri</t>
  </si>
  <si>
    <t>Escola Técnica Estadual Doutor Geraldo José Rodrigues Alckmin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</si>
  <si>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</si>
  <si>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</si>
  <si>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</si>
  <si>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</si>
  <si>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</si>
  <si>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</si>
  <si>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</si>
  <si>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</si>
  <si>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da Zona Sul São Paulo</t>
  </si>
  <si>
    <t>Escola Técnica Estadual Rodrigues de Abreu</t>
  </si>
  <si>
    <t>Escola Técnica Estadual Professor Massuyuki Kawano</t>
  </si>
  <si>
    <t>Faculdade de Tecnologia da Zona Sul São Paulo</t>
  </si>
  <si>
    <t>Escola Técnica Estadual de Fernandópolis</t>
  </si>
  <si>
    <t>Escola Técnica Estadual Tenente Aviador Gustavo Klug</t>
  </si>
  <si>
    <t>Escola Técnica Estadual Professora Terezinha Monteiro dos Santos</t>
  </si>
  <si>
    <t>Escola Técnica Estadual de Ribeirão Pires</t>
  </si>
  <si>
    <t>Escola Técnica Estadual Doutor Emílio Hernandez Aguilar</t>
  </si>
  <si>
    <t>Faculdade de Tecnologia de Carapicuíba</t>
  </si>
  <si>
    <t>Escola Técnica Estadual de Carapicuíba</t>
  </si>
  <si>
    <t>Escola Técnica Estadual Professor Fausto Mazzola</t>
  </si>
  <si>
    <t>Faculdade de Tecnologia Professor Jessen Vidal</t>
  </si>
  <si>
    <t>Escola Técnica Estadual Professor Carmine Biagio Tundisi</t>
  </si>
  <si>
    <t>Escola Técnica Estadual de Lins</t>
  </si>
  <si>
    <t>Escola Técnica Estadual Professor André Bogasian</t>
  </si>
  <si>
    <t>Escola Técnica Estadual de São José do Rio Pardo</t>
  </si>
  <si>
    <t>Escola Técnica Estadual Professor Idio Zucchi</t>
  </si>
  <si>
    <t>Escola Técnica Estadual Alberto Santos Dumont</t>
  </si>
  <si>
    <t>Escola Técnica Estadual de Praia Grande</t>
  </si>
  <si>
    <t>Escola Técnica Estadual Doutora Maria Augusta Saraiva</t>
  </si>
  <si>
    <t>Faculdade de Tecnologia de Itaquaquecetuba</t>
  </si>
  <si>
    <t>Escola Técnica Estadual Professora Nair Luccas Ribeiro</t>
  </si>
  <si>
    <t>Faculdade de Tecnologia de Presidente Prudente</t>
  </si>
  <si>
    <t>Escola Técnica Estadual de Itanhaém</t>
  </si>
  <si>
    <t>Escola Técnica Estadual Parque da Juventude</t>
  </si>
  <si>
    <t>Faculdade de Tecnologia de Santo André</t>
  </si>
  <si>
    <t>Escola Técnica Estadual de Ibitinga</t>
  </si>
  <si>
    <t>Escola Técnica Estadual Waldyr Duron Junior</t>
  </si>
  <si>
    <t>Faculdade de Tecnologia Arthur de Azevedo</t>
  </si>
  <si>
    <t>Escola Técnica Estadual Professor Mário Antonio Verza</t>
  </si>
  <si>
    <t>Escola Técnica Estadual de Araçatuba</t>
  </si>
  <si>
    <t>Escola Técnica Estadual Juscelino Kubitschek de Oliveira</t>
  </si>
  <si>
    <t>Faculdade de Tecnologia de Guarulhos</t>
  </si>
  <si>
    <t>Faculdade de Tecnologia Antonio Russo</t>
  </si>
  <si>
    <t>Escola Técnica Estadual de Itaquera</t>
  </si>
  <si>
    <t>Escola Técnica Estadual de Ferraz de Vasconcelos</t>
  </si>
  <si>
    <t>Faculdade de Tecnologia de Jales</t>
  </si>
  <si>
    <t xml:space="preserve">Escola Técnica Estadual de Sapopemba </t>
  </si>
  <si>
    <t>Faculdade de Tecnologia Nilo de Stéfani</t>
  </si>
  <si>
    <t>Faculdade de Tecnologia de Capão Bonito</t>
  </si>
  <si>
    <t>Faculdade de Tecnologia Deputado Roque Trevisan</t>
  </si>
  <si>
    <t>Faculdade de Tecnologia Deputado Waldyr Alceu Trigo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</si>
  <si>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</si>
  <si>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</si>
  <si>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</si>
  <si>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Escola Técnica Estadual de Artes</t>
  </si>
  <si>
    <t>Escola Técnica Estadual de Cubatão</t>
  </si>
  <si>
    <t>Faculdade de Tecnologia de Catanduva</t>
  </si>
  <si>
    <t>Faculdade de Tecnologia Jornalista Omair Fagundes de Oliveira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</si>
  <si>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</si>
  <si>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</si>
  <si>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</si>
  <si>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</si>
  <si>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Escola Técnica Estadual de São Sebastião</t>
  </si>
  <si>
    <t>Faculdade de Tecnologia de São Sebastião</t>
  </si>
  <si>
    <t>Escola Técnica Estadual de Suzano</t>
  </si>
  <si>
    <t>Escola Técnica Estadual Gino Rezaghi</t>
  </si>
  <si>
    <t>Faculdade de Tecnologia Professor Antonio Seabra</t>
  </si>
  <si>
    <t>Escola Técnica Estadual Deputado Ary de Camargo Pedroso</t>
  </si>
  <si>
    <t>Escola Técnica Estadual Doutora Ruth Cardoso</t>
  </si>
  <si>
    <t>Escola Técnica Estadual de São José dos Campos</t>
  </si>
  <si>
    <t>Faculdade de Tecnologia de Bauru</t>
  </si>
  <si>
    <t>Escola Técnica Estadual Professor Elias Miguel Júnior</t>
  </si>
  <si>
    <t>Escola Técnica Estadual de Monte Mor</t>
  </si>
  <si>
    <t>Escola Técnica Estadual de Cidade Tiradentes</t>
  </si>
  <si>
    <t>Escola Técnica Estadual Takashi Morita</t>
  </si>
  <si>
    <t>Escola Técnica Estadual de Campo Limpo Paulista</t>
  </si>
  <si>
    <t>Escola Técnica Estadual Professor Jadyr Salles</t>
  </si>
  <si>
    <t>Escola Técnica Estadual de Piedade</t>
  </si>
  <si>
    <t>Faculdade de Tecnologia do Ipiranga</t>
  </si>
  <si>
    <t>Escola Técnica Estadual de Heliópolis</t>
  </si>
  <si>
    <t>Escola Técnica Estadual Euro Albino de Souza</t>
  </si>
  <si>
    <t>Escola Técnica Estadual Professor Adhemar Batista Heméritas</t>
  </si>
  <si>
    <t>Escola Técnica Estadual de Tiquatira</t>
  </si>
  <si>
    <t>Faculdade de Tecnologia Padre Danilo José de Oliveira Ohl</t>
  </si>
  <si>
    <t>Escola Técnica Estadual de Poá</t>
  </si>
  <si>
    <t>Escola Técnica Estadual da Zona Leste</t>
  </si>
  <si>
    <t>Escola Técnica Estadual Professora Marines Teodoro de Freitas Almeida</t>
  </si>
  <si>
    <t>Escola Técnica Estadual de Caraguatatuba</t>
  </si>
  <si>
    <t>Escola Técnica Estadual Angelo Cavalheiro</t>
  </si>
  <si>
    <t>Escola Técnica Estadual Arnaldo Pereira Cheregatti</t>
  </si>
  <si>
    <t>Faculdade de Tecnologia Prefeito Hirant Sanazar</t>
  </si>
  <si>
    <t>Faculdade de Tecnologia Luigi Papaiz</t>
  </si>
  <si>
    <t>Escola Técnica Estadual João Maria Stevanatto</t>
  </si>
  <si>
    <t>Escola Técnica Estadual de Santa Isabel</t>
  </si>
  <si>
    <t>Escola Técnica Estadual Parque Belém</t>
  </si>
  <si>
    <t>Escola Técnica Estadual Jardim Ângela</t>
  </si>
  <si>
    <t>Escola Técnica Estadual de 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</si>
  <si>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</si>
  <si>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</si>
  <si>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</si>
  <si>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</si>
  <si>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</si>
  <si>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</si>
  <si>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</si>
  <si>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</si>
  <si>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</si>
  <si>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Escola Técnica Estadual de Olímpia</t>
  </si>
  <si>
    <t>Escola Técnica Estadual Professor José Ignácio Azevedo Filho</t>
  </si>
  <si>
    <t>Escola Técnica Estadual de Nova Odessa</t>
  </si>
  <si>
    <t>Escola Técnica Estadual de Mairinque</t>
  </si>
  <si>
    <t>Escola Técnica Estadual Gustavo Teixeira</t>
  </si>
  <si>
    <t>Escola Técnica Estadual de Santa Rosa do Viterbo</t>
  </si>
  <si>
    <t>Escola Técnica Estadual Irmã Agostina</t>
  </si>
  <si>
    <t>Escola Técnica Estadual de Registro</t>
  </si>
  <si>
    <t>Escola Técnica Estadual Padre Carlos Leôncio da Silva</t>
  </si>
  <si>
    <t>Escola Técnica Estadual de Embu</t>
  </si>
  <si>
    <t>Escola Técnica Estadual Osasco II</t>
  </si>
  <si>
    <t>Escola Técnica Estadual de Itararé</t>
  </si>
  <si>
    <t>Escola Técnica Estadual Cidade do Livro</t>
  </si>
  <si>
    <t>Escola Técnica Estadual de Barueri</t>
  </si>
  <si>
    <t>Escola Técnica Estadual Doutor Nelson Alves Vianna</t>
  </si>
  <si>
    <t>Escola Técnica Estadual Mandaqui</t>
  </si>
  <si>
    <t>Escola Técnica Estadual de 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</si>
  <si>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</si>
  <si>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</si>
  <si>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</si>
  <si>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</si>
  <si>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</si>
  <si>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</si>
  <si>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</si>
  <si>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Escola Técnica Estadual Bento Carlos Botelho do Amaral</t>
  </si>
  <si>
    <t>Faculdade de Tecnologia de Itaquera - Professor Miguel Reale</t>
  </si>
  <si>
    <t>Faculdade de Tecnologia de Jacareí</t>
  </si>
  <si>
    <t>Faculdade de Tecnologia Shunji Nishimura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</si>
  <si>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</si>
  <si>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</si>
  <si>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</si>
  <si>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</si>
  <si>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Escola Técnica Estadual Armando Pannunzio</t>
  </si>
  <si>
    <t>Faculdade de Tecnologia de São Roque</t>
  </si>
  <si>
    <t>Escola Técnica Estadual de Peruíbe</t>
  </si>
  <si>
    <t>Escola Técnica Estadual de Esportes Curt Walter Otto Baumgart</t>
  </si>
  <si>
    <t>Escola Técnica Estadual Prefeito Braz Paschoalin</t>
  </si>
  <si>
    <t>Faculdade de Tecnologia de São Carlos</t>
  </si>
  <si>
    <t>Faculdade de Tecnologia de Cotia</t>
  </si>
  <si>
    <t>Escola Técnica Estadual de Mairiporã</t>
  </si>
  <si>
    <t>Faculdade de Tecnologia SEBRAE</t>
  </si>
  <si>
    <t>Escola Técnica Estadual SEBRAE</t>
  </si>
  <si>
    <t>Escola Técnica Estadual Professora Luzia Maria Machado</t>
  </si>
  <si>
    <t>Faculdade de Tecnologia de Assis</t>
  </si>
  <si>
    <t>Faculdade de Tecnologia de Campinas</t>
  </si>
  <si>
    <t>Escola Técnica Estadual Santa Fé do Sul</t>
  </si>
  <si>
    <t>Faculdade de Tecnologia Ogari de Castro Pacheco</t>
  </si>
  <si>
    <t>Escola Técnica Estadual de Caieiras</t>
  </si>
  <si>
    <t>Faculdade de Tecnologia Jorge Caram Sabbag</t>
  </si>
  <si>
    <t>Escola Técnica Estadual de Apiaí</t>
  </si>
  <si>
    <t>Escola Técnica Estadual de Rio Grande da Serra</t>
  </si>
  <si>
    <t>Faculdade de Tecnologia de Santana de Parnaíba</t>
  </si>
  <si>
    <t>Faculdade de Tecnologia de Ribeirão Preto</t>
  </si>
  <si>
    <t>Escola Técnica Estadual Itaquera II</t>
  </si>
  <si>
    <t>Faculdade de Tecnologia de Itatiba</t>
  </si>
  <si>
    <t>Escola Técnica Estadual João Elias Margutti</t>
  </si>
  <si>
    <t>Faculdade de Tecnologia de Araraquara</t>
  </si>
  <si>
    <t>Escola Técnica Estadual de Porto Feliz</t>
  </si>
  <si>
    <t>Faculdade de Tecnologia de Araras</t>
  </si>
  <si>
    <t>Faculdade de Tecnologia de Adamantina</t>
  </si>
  <si>
    <t>Faculdade de Ferraz de Vasconcelos</t>
  </si>
  <si>
    <t>Escola Técnica Estadual Taboão da Serra</t>
  </si>
  <si>
    <t>Faculdade de Tecnologia Giuliano Cecchettini</t>
  </si>
  <si>
    <t>Escola Técnica Estadual de Guarulhos</t>
  </si>
  <si>
    <t>Faculdade de Tecnologia de Sumaré</t>
  </si>
  <si>
    <t>Faculdade de Tecnologia de Matão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</si>
</sst>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2"/>
      <color theme="9" tint="-0.249977111117893"/>
      <name val="Calibri"/>
      <family val="2"/>
    </font>
    <font>
      <b/>
      <i/>
      <sz val="8"/>
      <color rgb="FFFF0000"/>
      <name val="Arial"/>
      <family val="2"/>
    </font>
    <font>
      <b/>
      <sz val="10"/>
      <color theme="1" tint="4.9989318521683403E-2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2F2B2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8"/>
      <color theme="9" tint="-0.249977111117893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9"/>
      <color theme="1" tint="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9" tint="-0.249977111117893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hair">
        <color theme="9" tint="-0.249977111117893"/>
      </left>
      <right/>
      <top style="thin">
        <color theme="1"/>
      </top>
      <bottom/>
      <diagonal/>
    </border>
    <border>
      <left style="hair">
        <color theme="9" tint="-0.249977111117893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hair">
        <color theme="9" tint="-0.249977111117893"/>
      </right>
      <top/>
      <bottom style="thin">
        <color theme="1"/>
      </bottom>
      <diagonal/>
    </border>
    <border>
      <left style="hair">
        <color theme="9" tint="-0.249977111117893"/>
      </left>
      <right/>
      <top/>
      <bottom style="thin">
        <color theme="1"/>
      </bottom>
      <diagonal/>
    </border>
    <border>
      <left/>
      <right style="hair">
        <color theme="9" tint="-0.249977111117893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hair">
        <color theme="9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hair">
        <color theme="9" tint="-0.249977111117893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9" tint="-0.24997711111789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theme="9" tint="-0.249977111117893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theme="9" tint="-0.249977111117893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theme="1"/>
      </bottom>
      <diagonal/>
    </border>
    <border>
      <left/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/>
  </cellStyleXfs>
  <cellXfs count="262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2" xfId="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49" fontId="0" fillId="0" borderId="2" xfId="0" applyNumberForma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" fontId="0" fillId="0" borderId="0" xfId="0" applyNumberFormat="1" applyAlignment="1" applyProtection="1">
      <alignment horizontal="left"/>
      <protection hidden="1"/>
    </xf>
    <xf numFmtId="16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8" fillId="0" borderId="2" xfId="0" applyFont="1" applyBorder="1" applyAlignment="1">
      <alignment vertical="center"/>
    </xf>
    <xf numFmtId="0" fontId="4" fillId="0" borderId="0" xfId="2" applyFont="1" applyFill="1" applyBorder="1" applyAlignment="1" applyProtection="1">
      <alignment vertical="center" textRotation="255"/>
      <protection hidden="1"/>
    </xf>
    <xf numFmtId="0" fontId="0" fillId="0" borderId="0" xfId="0" applyBorder="1"/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14" fontId="7" fillId="8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7" fillId="8" borderId="44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left" wrapText="1"/>
      <protection hidden="1"/>
    </xf>
    <xf numFmtId="0" fontId="4" fillId="9" borderId="2" xfId="2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wrapText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Protection="1">
      <protection hidden="1"/>
    </xf>
    <xf numFmtId="1" fontId="4" fillId="0" borderId="2" xfId="0" applyNumberFormat="1" applyFont="1" applyFill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10" borderId="2" xfId="0" applyFill="1" applyBorder="1" applyAlignment="1">
      <alignment horizontal="center"/>
    </xf>
    <xf numFmtId="0" fontId="0" fillId="6" borderId="0" xfId="0" applyFill="1"/>
    <xf numFmtId="0" fontId="0" fillId="0" borderId="2" xfId="0" applyBorder="1" applyAlignment="1">
      <alignment horizontal="center" vertical="center"/>
    </xf>
    <xf numFmtId="0" fontId="0" fillId="6" borderId="0" xfId="0" applyFill="1" applyBorder="1"/>
    <xf numFmtId="0" fontId="0" fillId="0" borderId="0" xfId="0" applyBorder="1" applyAlignment="1">
      <alignment horizontal="center"/>
    </xf>
    <xf numFmtId="14" fontId="7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14" fontId="7" fillId="6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53" xfId="0" applyFont="1" applyFill="1" applyBorder="1" applyAlignment="1" applyProtection="1">
      <alignment horizontal="left" vertical="center" wrapText="1"/>
      <protection hidden="1"/>
    </xf>
    <xf numFmtId="0" fontId="0" fillId="0" borderId="51" xfId="0" applyBorder="1"/>
    <xf numFmtId="0" fontId="0" fillId="0" borderId="26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23" xfId="0" applyBorder="1" applyAlignment="1">
      <alignment horizontal="center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/>
    </xf>
    <xf numFmtId="0" fontId="0" fillId="0" borderId="2" xfId="0" applyBorder="1"/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6" borderId="21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center" wrapText="1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hidden="1"/>
    </xf>
    <xf numFmtId="0" fontId="19" fillId="6" borderId="5" xfId="0" applyFont="1" applyFill="1" applyBorder="1" applyAlignment="1" applyProtection="1">
      <alignment horizontal="center" vertical="center" wrapText="1"/>
      <protection hidden="1"/>
    </xf>
    <xf numFmtId="0" fontId="19" fillId="6" borderId="50" xfId="0" applyFont="1" applyFill="1" applyBorder="1" applyAlignment="1" applyProtection="1">
      <alignment horizontal="center" vertical="center" wrapText="1"/>
      <protection hidden="1"/>
    </xf>
    <xf numFmtId="0" fontId="19" fillId="6" borderId="5" xfId="0" applyFont="1" applyFill="1" applyBorder="1" applyAlignment="1" applyProtection="1">
      <alignment horizontal="center" vertical="center"/>
      <protection hidden="1"/>
    </xf>
    <xf numFmtId="0" fontId="19" fillId="6" borderId="32" xfId="0" applyFont="1" applyFill="1" applyBorder="1" applyAlignment="1" applyProtection="1">
      <alignment horizontal="center" vertical="center"/>
      <protection hidden="1"/>
    </xf>
    <xf numFmtId="0" fontId="19" fillId="6" borderId="32" xfId="0" applyFont="1" applyFill="1" applyBorder="1" applyAlignment="1" applyProtection="1">
      <alignment horizontal="center" vertical="center" wrapText="1"/>
      <protection hidden="1"/>
    </xf>
    <xf numFmtId="0" fontId="7" fillId="6" borderId="43" xfId="0" applyFont="1" applyFill="1" applyBorder="1" applyAlignment="1" applyProtection="1">
      <alignment horizontal="center" vertical="center" wrapText="1"/>
      <protection hidden="1"/>
    </xf>
    <xf numFmtId="0" fontId="7" fillId="6" borderId="3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7" fillId="7" borderId="54" xfId="0" quotePrefix="1" applyFont="1" applyFill="1" applyBorder="1" applyAlignment="1" applyProtection="1">
      <alignment horizontal="left" vertical="center" wrapText="1"/>
      <protection hidden="1"/>
    </xf>
    <xf numFmtId="0" fontId="7" fillId="7" borderId="24" xfId="0" applyFont="1" applyFill="1" applyBorder="1" applyAlignment="1" applyProtection="1">
      <alignment horizontal="left" vertical="center" wrapText="1"/>
      <protection hidden="1"/>
    </xf>
    <xf numFmtId="0" fontId="7" fillId="7" borderId="25" xfId="0" applyFont="1" applyFill="1" applyBorder="1" applyAlignment="1" applyProtection="1">
      <alignment horizontal="left" vertical="center" wrapText="1"/>
      <protection hidden="1"/>
    </xf>
    <xf numFmtId="0" fontId="7" fillId="7" borderId="13" xfId="0" applyFont="1" applyFill="1" applyBorder="1" applyAlignment="1" applyProtection="1">
      <alignment horizontal="left" vertical="center"/>
      <protection hidden="1"/>
    </xf>
    <xf numFmtId="0" fontId="7" fillId="7" borderId="8" xfId="0" applyFont="1" applyFill="1" applyBorder="1" applyAlignment="1" applyProtection="1">
      <alignment horizontal="left" vertical="center"/>
      <protection hidden="1"/>
    </xf>
    <xf numFmtId="0" fontId="7" fillId="7" borderId="16" xfId="0" applyFont="1" applyFill="1" applyBorder="1" applyAlignment="1" applyProtection="1">
      <alignment horizontal="left" vertical="center"/>
      <protection hidden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8" xfId="0" applyFont="1" applyFill="1" applyBorder="1" applyAlignment="1" applyProtection="1">
      <alignment horizontal="center" vertical="center" wrapText="1"/>
      <protection hidden="1"/>
    </xf>
    <xf numFmtId="0" fontId="7" fillId="6" borderId="60" xfId="0" applyFont="1" applyFill="1" applyBorder="1" applyAlignment="1" applyProtection="1">
      <alignment horizontal="center" vertical="center" wrapText="1"/>
      <protection hidden="1"/>
    </xf>
    <xf numFmtId="0" fontId="7" fillId="6" borderId="42" xfId="0" applyFont="1" applyFill="1" applyBorder="1" applyAlignment="1" applyProtection="1">
      <alignment horizontal="center" vertical="center" wrapText="1"/>
      <protection hidden="1"/>
    </xf>
    <xf numFmtId="0" fontId="7" fillId="6" borderId="35" xfId="0" applyFont="1" applyFill="1" applyBorder="1" applyAlignment="1" applyProtection="1">
      <alignment horizontal="center" vertical="center" wrapText="1"/>
      <protection hidden="1"/>
    </xf>
    <xf numFmtId="0" fontId="7" fillId="6" borderId="61" xfId="0" applyFont="1" applyFill="1" applyBorder="1" applyAlignment="1" applyProtection="1">
      <alignment horizontal="center" vertical="center" wrapText="1"/>
      <protection hidden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left" vertical="center" wrapText="1"/>
      <protection hidden="1"/>
    </xf>
    <xf numFmtId="0" fontId="7" fillId="7" borderId="8" xfId="0" applyFont="1" applyFill="1" applyBorder="1" applyAlignment="1" applyProtection="1">
      <alignment horizontal="left" vertical="center" wrapText="1"/>
      <protection hidden="1"/>
    </xf>
    <xf numFmtId="0" fontId="7" fillId="7" borderId="18" xfId="0" applyFont="1" applyFill="1" applyBorder="1" applyAlignment="1" applyProtection="1">
      <alignment horizontal="left" vertical="center" wrapText="1"/>
      <protection hidden="1"/>
    </xf>
    <xf numFmtId="0" fontId="7" fillId="6" borderId="2" xfId="0" applyFont="1" applyFill="1" applyBorder="1" applyAlignment="1" applyProtection="1">
      <alignment horizontal="left" vertical="center" wrapText="1"/>
      <protection hidden="1"/>
    </xf>
    <xf numFmtId="0" fontId="7" fillId="6" borderId="23" xfId="0" applyFont="1" applyFill="1" applyBorder="1" applyAlignment="1" applyProtection="1">
      <alignment horizontal="left" vertical="center" wrapText="1"/>
      <protection hidden="1"/>
    </xf>
    <xf numFmtId="0" fontId="7" fillId="6" borderId="21" xfId="0" applyFont="1" applyFill="1" applyBorder="1" applyAlignment="1" applyProtection="1">
      <alignment horizontal="left" vertical="center" wrapText="1"/>
      <protection hidden="1"/>
    </xf>
    <xf numFmtId="0" fontId="7" fillId="6" borderId="34" xfId="0" applyFont="1" applyFill="1" applyBorder="1" applyAlignment="1" applyProtection="1">
      <alignment horizontal="left" vertical="center" wrapText="1"/>
      <protection hidden="1"/>
    </xf>
    <xf numFmtId="14" fontId="7" fillId="7" borderId="57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33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38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51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0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40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59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35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left" vertical="center" wrapText="1"/>
      <protection hidden="1"/>
    </xf>
    <xf numFmtId="14" fontId="11" fillId="6" borderId="7" xfId="0" applyNumberFormat="1" applyFont="1" applyFill="1" applyBorder="1" applyAlignment="1" applyProtection="1">
      <alignment horizontal="center" wrapText="1"/>
      <protection locked="0"/>
    </xf>
    <xf numFmtId="0" fontId="11" fillId="6" borderId="8" xfId="0" applyNumberFormat="1" applyFont="1" applyFill="1" applyBorder="1" applyAlignment="1" applyProtection="1">
      <alignment horizontal="center" wrapText="1"/>
      <protection locked="0"/>
    </xf>
    <xf numFmtId="0" fontId="11" fillId="6" borderId="60" xfId="0" applyNumberFormat="1" applyFont="1" applyFill="1" applyBorder="1" applyAlignment="1" applyProtection="1">
      <alignment horizontal="center" wrapText="1"/>
      <protection locked="0"/>
    </xf>
    <xf numFmtId="14" fontId="11" fillId="6" borderId="6" xfId="0" applyNumberFormat="1" applyFont="1" applyFill="1" applyBorder="1" applyAlignment="1" applyProtection="1">
      <alignment horizontal="center" wrapText="1"/>
      <protection locked="0"/>
    </xf>
    <xf numFmtId="0" fontId="11" fillId="6" borderId="5" xfId="0" applyNumberFormat="1" applyFont="1" applyFill="1" applyBorder="1" applyAlignment="1" applyProtection="1">
      <alignment horizontal="center" wrapText="1"/>
      <protection locked="0"/>
    </xf>
    <xf numFmtId="0" fontId="7" fillId="6" borderId="58" xfId="0" applyFont="1" applyFill="1" applyBorder="1" applyAlignment="1" applyProtection="1">
      <alignment horizontal="left" vertical="center" wrapText="1"/>
      <protection hidden="1"/>
    </xf>
    <xf numFmtId="14" fontId="1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1" xfId="0" applyFont="1" applyFill="1" applyBorder="1" applyAlignment="1" applyProtection="1">
      <alignment horizontal="center" vertical="center" wrapText="1"/>
      <protection locked="0"/>
    </xf>
    <xf numFmtId="0" fontId="11" fillId="6" borderId="53" xfId="0" applyFont="1" applyFill="1" applyBorder="1" applyAlignment="1" applyProtection="1">
      <alignment horizontal="center" vertical="center" wrapText="1"/>
      <protection locked="0"/>
    </xf>
    <xf numFmtId="14" fontId="7" fillId="6" borderId="17" xfId="0" applyNumberFormat="1" applyFont="1" applyFill="1" applyBorder="1" applyAlignment="1" applyProtection="1">
      <alignment horizontal="center" vertical="center" wrapText="1"/>
      <protection hidden="1"/>
    </xf>
    <xf numFmtId="14" fontId="7" fillId="6" borderId="8" xfId="0" applyNumberFormat="1" applyFont="1" applyFill="1" applyBorder="1" applyAlignment="1" applyProtection="1">
      <alignment horizontal="center" vertical="center" wrapText="1"/>
      <protection hidden="1"/>
    </xf>
    <xf numFmtId="14" fontId="7" fillId="6" borderId="60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54" xfId="0" applyNumberFormat="1" applyFont="1" applyFill="1" applyBorder="1" applyAlignment="1" applyProtection="1">
      <alignment horizontal="left" vertical="center" wrapText="1"/>
    </xf>
    <xf numFmtId="14" fontId="7" fillId="7" borderId="24" xfId="0" applyNumberFormat="1" applyFont="1" applyFill="1" applyBorder="1" applyAlignment="1" applyProtection="1">
      <alignment horizontal="left" vertical="center" wrapText="1"/>
    </xf>
    <xf numFmtId="14" fontId="7" fillId="7" borderId="25" xfId="0" applyNumberFormat="1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center" vertical="center" wrapText="1"/>
      <protection hidden="1"/>
    </xf>
    <xf numFmtId="0" fontId="14" fillId="6" borderId="5" xfId="0" applyFont="1" applyFill="1" applyBorder="1" applyAlignment="1" applyProtection="1">
      <alignment horizontal="center" vertical="center" wrapText="1"/>
      <protection hidden="1"/>
    </xf>
    <xf numFmtId="0" fontId="14" fillId="6" borderId="50" xfId="0" applyFont="1" applyFill="1" applyBorder="1" applyAlignment="1" applyProtection="1">
      <alignment horizontal="center" vertical="center" wrapText="1"/>
      <protection hidden="1"/>
    </xf>
    <xf numFmtId="0" fontId="14" fillId="6" borderId="51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14" fillId="6" borderId="26" xfId="0" applyFont="1" applyFill="1" applyBorder="1" applyAlignment="1" applyProtection="1">
      <alignment horizontal="center" vertical="center" wrapText="1"/>
      <protection hidden="1"/>
    </xf>
    <xf numFmtId="0" fontId="13" fillId="3" borderId="52" xfId="0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10" fillId="6" borderId="51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0" fillId="6" borderId="26" xfId="1" applyFont="1" applyFill="1" applyBorder="1" applyAlignment="1">
      <alignment horizontal="center" vertical="center"/>
    </xf>
    <xf numFmtId="1" fontId="23" fillId="6" borderId="51" xfId="1" applyNumberFormat="1" applyFont="1" applyFill="1" applyBorder="1" applyAlignment="1" applyProtection="1">
      <alignment horizontal="center" vertical="center"/>
      <protection locked="0"/>
    </xf>
    <xf numFmtId="1" fontId="23" fillId="6" borderId="26" xfId="1" applyNumberFormat="1" applyFont="1" applyFill="1" applyBorder="1" applyAlignment="1" applyProtection="1">
      <alignment horizontal="center" vertical="center"/>
      <protection locked="0"/>
    </xf>
    <xf numFmtId="1" fontId="23" fillId="6" borderId="10" xfId="1" applyNumberFormat="1" applyFont="1" applyFill="1" applyBorder="1" applyAlignment="1" applyProtection="1">
      <alignment horizontal="center" vertical="center"/>
      <protection locked="0"/>
    </xf>
    <xf numFmtId="1" fontId="23" fillId="6" borderId="11" xfId="1" applyNumberFormat="1" applyFont="1" applyFill="1" applyBorder="1" applyAlignment="1" applyProtection="1">
      <alignment horizontal="center" vertical="center"/>
      <protection locked="0"/>
    </xf>
    <xf numFmtId="0" fontId="23" fillId="7" borderId="9" xfId="1" applyFont="1" applyFill="1" applyBorder="1" applyAlignment="1" applyProtection="1">
      <alignment horizontal="center" vertical="center"/>
      <protection hidden="1"/>
    </xf>
    <xf numFmtId="0" fontId="23" fillId="7" borderId="5" xfId="1" applyFont="1" applyFill="1" applyBorder="1" applyAlignment="1" applyProtection="1">
      <alignment horizontal="center" vertical="center"/>
      <protection hidden="1"/>
    </xf>
    <xf numFmtId="0" fontId="23" fillId="7" borderId="50" xfId="1" applyFont="1" applyFill="1" applyBorder="1" applyAlignment="1" applyProtection="1">
      <alignment horizontal="center" vertical="center"/>
      <protection hidden="1"/>
    </xf>
    <xf numFmtId="0" fontId="23" fillId="7" borderId="10" xfId="1" applyFont="1" applyFill="1" applyBorder="1" applyAlignment="1" applyProtection="1">
      <alignment horizontal="center" vertical="center"/>
      <protection hidden="1"/>
    </xf>
    <xf numFmtId="0" fontId="23" fillId="7" borderId="12" xfId="1" applyFont="1" applyFill="1" applyBorder="1" applyAlignment="1" applyProtection="1">
      <alignment horizontal="center" vertical="center"/>
      <protection hidden="1"/>
    </xf>
    <xf numFmtId="0" fontId="23" fillId="7" borderId="11" xfId="1" applyFont="1" applyFill="1" applyBorder="1" applyAlignment="1" applyProtection="1">
      <alignment horizontal="center" vertical="center"/>
      <protection hidden="1"/>
    </xf>
    <xf numFmtId="0" fontId="7" fillId="7" borderId="13" xfId="0" applyFont="1" applyFill="1" applyBorder="1" applyAlignment="1" applyProtection="1">
      <alignment horizontal="left" vertical="center" wrapText="1"/>
    </xf>
    <xf numFmtId="0" fontId="7" fillId="7" borderId="8" xfId="0" applyFont="1" applyFill="1" applyBorder="1" applyAlignment="1" applyProtection="1">
      <alignment horizontal="left" vertical="center" wrapText="1"/>
    </xf>
    <xf numFmtId="0" fontId="7" fillId="7" borderId="16" xfId="0" applyFont="1" applyFill="1" applyBorder="1" applyAlignment="1" applyProtection="1">
      <alignment horizontal="left" vertical="center" wrapText="1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17" fillId="6" borderId="51" xfId="1" applyFont="1" applyFill="1" applyBorder="1" applyAlignment="1" applyProtection="1">
      <alignment horizontal="center" vertical="center"/>
    </xf>
    <xf numFmtId="0" fontId="17" fillId="6" borderId="0" xfId="1" applyFont="1" applyFill="1" applyBorder="1" applyAlignment="1" applyProtection="1">
      <alignment horizontal="center" vertical="center"/>
    </xf>
    <xf numFmtId="0" fontId="17" fillId="6" borderId="26" xfId="1" applyFont="1" applyFill="1" applyBorder="1" applyAlignment="1" applyProtection="1">
      <alignment horizontal="center" vertical="center"/>
    </xf>
    <xf numFmtId="0" fontId="11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>
      <alignment horizontal="center" vertical="center" wrapText="1"/>
    </xf>
    <xf numFmtId="0" fontId="25" fillId="6" borderId="66" xfId="1" applyFont="1" applyFill="1" applyBorder="1" applyAlignment="1" applyProtection="1">
      <alignment horizontal="center" vertical="center"/>
      <protection hidden="1"/>
    </xf>
    <xf numFmtId="0" fontId="25" fillId="6" borderId="27" xfId="1" applyFont="1" applyFill="1" applyBorder="1" applyAlignment="1" applyProtection="1">
      <alignment horizontal="center" vertical="center"/>
      <protection hidden="1"/>
    </xf>
    <xf numFmtId="0" fontId="25" fillId="6" borderId="67" xfId="1" applyFont="1" applyFill="1" applyBorder="1" applyAlignment="1" applyProtection="1">
      <alignment horizontal="center" vertical="center"/>
      <protection hidden="1"/>
    </xf>
    <xf numFmtId="0" fontId="7" fillId="7" borderId="56" xfId="0" applyFont="1" applyFill="1" applyBorder="1" applyAlignment="1" applyProtection="1">
      <alignment horizontal="left" vertical="center" wrapText="1"/>
      <protection hidden="1"/>
    </xf>
    <xf numFmtId="0" fontId="7" fillId="7" borderId="21" xfId="0" applyFont="1" applyFill="1" applyBorder="1" applyAlignment="1" applyProtection="1">
      <alignment horizontal="left" vertical="center" wrapText="1"/>
      <protection hidden="1"/>
    </xf>
    <xf numFmtId="0" fontId="7" fillId="7" borderId="22" xfId="0" applyFont="1" applyFill="1" applyBorder="1" applyAlignment="1" applyProtection="1">
      <alignment horizontal="left" vertical="center" wrapText="1"/>
      <protection hidden="1"/>
    </xf>
    <xf numFmtId="0" fontId="25" fillId="6" borderId="9" xfId="0" applyFont="1" applyFill="1" applyBorder="1" applyAlignment="1" applyProtection="1">
      <alignment horizontal="center"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0" fontId="25" fillId="6" borderId="0" xfId="0" applyFont="1" applyFill="1" applyBorder="1" applyAlignment="1" applyProtection="1">
      <alignment horizontal="center" vertical="center" wrapText="1"/>
    </xf>
    <xf numFmtId="0" fontId="25" fillId="6" borderId="50" xfId="0" applyFont="1" applyFill="1" applyBorder="1" applyAlignment="1" applyProtection="1">
      <alignment horizontal="center" vertical="center" wrapText="1"/>
    </xf>
    <xf numFmtId="0" fontId="25" fillId="6" borderId="10" xfId="0" applyFont="1" applyFill="1" applyBorder="1" applyAlignment="1" applyProtection="1">
      <alignment horizontal="center" vertical="center" wrapText="1"/>
    </xf>
    <xf numFmtId="0" fontId="25" fillId="6" borderId="12" xfId="0" applyFont="1" applyFill="1" applyBorder="1" applyAlignment="1" applyProtection="1">
      <alignment horizontal="center" vertical="center" wrapText="1"/>
    </xf>
    <xf numFmtId="0" fontId="25" fillId="6" borderId="11" xfId="0" applyFont="1" applyFill="1" applyBorder="1" applyAlignment="1" applyProtection="1">
      <alignment horizontal="center" vertical="center" wrapText="1"/>
    </xf>
    <xf numFmtId="0" fontId="11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60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7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left" vertical="center" wrapText="1"/>
      <protection hidden="1"/>
    </xf>
    <xf numFmtId="0" fontId="7" fillId="7" borderId="4" xfId="0" applyFont="1" applyFill="1" applyBorder="1" applyAlignment="1" applyProtection="1">
      <alignment horizontal="left" vertical="center" wrapText="1"/>
      <protection hidden="1"/>
    </xf>
    <xf numFmtId="14" fontId="11" fillId="6" borderId="7" xfId="0" applyNumberFormat="1" applyFont="1" applyFill="1" applyBorder="1" applyAlignment="1" applyProtection="1">
      <alignment horizontal="center" vertical="center" wrapText="1"/>
    </xf>
    <xf numFmtId="14" fontId="11" fillId="6" borderId="8" xfId="0" applyNumberFormat="1" applyFont="1" applyFill="1" applyBorder="1" applyAlignment="1" applyProtection="1">
      <alignment horizontal="center" vertical="center" wrapText="1"/>
    </xf>
    <xf numFmtId="14" fontId="11" fillId="6" borderId="60" xfId="0" applyNumberFormat="1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left" vertical="center" wrapText="1"/>
      <protection hidden="1"/>
    </xf>
    <xf numFmtId="0" fontId="22" fillId="6" borderId="64" xfId="0" applyFont="1" applyFill="1" applyBorder="1" applyAlignment="1" applyProtection="1">
      <alignment horizontal="center" vertical="center" wrapText="1"/>
    </xf>
    <xf numFmtId="0" fontId="22" fillId="6" borderId="45" xfId="0" applyFont="1" applyFill="1" applyBorder="1" applyAlignment="1" applyProtection="1">
      <alignment horizontal="center" vertical="center" wrapText="1"/>
    </xf>
    <xf numFmtId="0" fontId="22" fillId="6" borderId="65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6" borderId="34" xfId="0" applyFont="1" applyFill="1" applyBorder="1" applyAlignment="1" applyProtection="1">
      <alignment horizontal="center" vertical="center" wrapText="1"/>
      <protection hidden="1"/>
    </xf>
    <xf numFmtId="0" fontId="7" fillId="7" borderId="10" xfId="0" applyFont="1" applyFill="1" applyBorder="1" applyAlignment="1" applyProtection="1">
      <alignment horizontal="left" vertical="center" wrapText="1"/>
      <protection hidden="1"/>
    </xf>
    <xf numFmtId="0" fontId="7" fillId="7" borderId="12" xfId="0" applyFont="1" applyFill="1" applyBorder="1" applyAlignment="1" applyProtection="1">
      <alignment horizontal="left" vertical="center" wrapText="1"/>
      <protection hidden="1"/>
    </xf>
    <xf numFmtId="0" fontId="7" fillId="7" borderId="14" xfId="0" applyFont="1" applyFill="1" applyBorder="1" applyAlignment="1" applyProtection="1">
      <alignment horizontal="left" vertical="center" wrapText="1"/>
      <protection hidden="1"/>
    </xf>
    <xf numFmtId="0" fontId="9" fillId="0" borderId="5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hidden="1"/>
    </xf>
    <xf numFmtId="0" fontId="26" fillId="6" borderId="67" xfId="0" applyFont="1" applyFill="1" applyBorder="1" applyAlignment="1" applyProtection="1">
      <alignment horizontal="center" vertical="center" wrapText="1"/>
      <protection hidden="1"/>
    </xf>
    <xf numFmtId="0" fontId="26" fillId="6" borderId="66" xfId="0" applyFont="1" applyFill="1" applyBorder="1" applyAlignment="1" applyProtection="1">
      <alignment horizontal="center" vertical="center" wrapText="1"/>
      <protection hidden="1"/>
    </xf>
    <xf numFmtId="0" fontId="26" fillId="6" borderId="28" xfId="0" applyFont="1" applyFill="1" applyBorder="1" applyAlignment="1" applyProtection="1">
      <alignment horizontal="center" vertical="center" wrapText="1"/>
      <protection hidden="1"/>
    </xf>
    <xf numFmtId="0" fontId="26" fillId="6" borderId="29" xfId="0" applyFont="1" applyFill="1" applyBorder="1" applyAlignment="1" applyProtection="1">
      <alignment horizontal="center" vertical="center" wrapText="1"/>
      <protection hidden="1"/>
    </xf>
    <xf numFmtId="0" fontId="26" fillId="6" borderId="30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wrapText="1"/>
      <protection locked="0"/>
    </xf>
    <xf numFmtId="0" fontId="9" fillId="0" borderId="33" xfId="0" applyFont="1" applyBorder="1" applyAlignment="1" applyProtection="1">
      <alignment horizontal="center" wrapText="1"/>
      <protection locked="0"/>
    </xf>
    <xf numFmtId="0" fontId="9" fillId="0" borderId="70" xfId="0" applyFont="1" applyBorder="1" applyAlignment="1" applyProtection="1">
      <alignment horizontal="center" wrapText="1"/>
      <protection locked="0"/>
    </xf>
    <xf numFmtId="0" fontId="9" fillId="7" borderId="9" xfId="0" applyFont="1" applyFill="1" applyBorder="1" applyAlignment="1" applyProtection="1">
      <alignment horizontal="center" wrapText="1"/>
    </xf>
    <xf numFmtId="0" fontId="9" fillId="7" borderId="5" xfId="0" applyFont="1" applyFill="1" applyBorder="1" applyAlignment="1" applyProtection="1">
      <alignment horizontal="center" wrapText="1"/>
    </xf>
    <xf numFmtId="0" fontId="9" fillId="7" borderId="50" xfId="0" applyFont="1" applyFill="1" applyBorder="1" applyAlignment="1" applyProtection="1">
      <alignment horizontal="center" wrapText="1"/>
    </xf>
    <xf numFmtId="0" fontId="24" fillId="6" borderId="68" xfId="0" applyFont="1" applyFill="1" applyBorder="1" applyAlignment="1" applyProtection="1">
      <alignment horizontal="center" vertical="center" wrapText="1"/>
      <protection hidden="1"/>
    </xf>
    <xf numFmtId="0" fontId="24" fillId="6" borderId="48" xfId="0" applyFont="1" applyFill="1" applyBorder="1" applyAlignment="1" applyProtection="1">
      <alignment horizontal="center" vertical="center" wrapText="1"/>
      <protection hidden="1"/>
    </xf>
    <xf numFmtId="0" fontId="24" fillId="6" borderId="69" xfId="0" applyFont="1" applyFill="1" applyBorder="1" applyAlignment="1" applyProtection="1">
      <alignment horizontal="center" vertical="center" wrapText="1"/>
      <protection hidden="1"/>
    </xf>
    <xf numFmtId="0" fontId="7" fillId="7" borderId="13" xfId="0" applyFont="1" applyFill="1" applyBorder="1" applyAlignment="1" applyProtection="1">
      <alignment horizontal="center" vertical="center" wrapText="1"/>
      <protection hidden="1"/>
    </xf>
    <xf numFmtId="0" fontId="7" fillId="7" borderId="8" xfId="0" applyFont="1" applyFill="1" applyBorder="1" applyAlignment="1" applyProtection="1">
      <alignment horizontal="center" vertical="center" wrapText="1"/>
      <protection hidden="1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0" xfId="0" applyFont="1" applyFill="1" applyBorder="1" applyAlignment="1" applyProtection="1">
      <alignment horizontal="center" vertical="center" wrapText="1"/>
      <protection locked="0"/>
    </xf>
    <xf numFmtId="0" fontId="16" fillId="6" borderId="15" xfId="0" applyFont="1" applyFill="1" applyBorder="1" applyAlignment="1" applyProtection="1">
      <alignment horizontal="center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14" fontId="17" fillId="6" borderId="56" xfId="0" applyNumberFormat="1" applyFont="1" applyFill="1" applyBorder="1" applyAlignment="1" applyProtection="1">
      <alignment horizontal="center" vertical="center" wrapText="1"/>
      <protection hidden="1"/>
    </xf>
    <xf numFmtId="14" fontId="17" fillId="6" borderId="21" xfId="0" applyNumberFormat="1" applyFont="1" applyFill="1" applyBorder="1" applyAlignment="1" applyProtection="1">
      <alignment horizontal="center" vertical="center" wrapText="1"/>
      <protection hidden="1"/>
    </xf>
    <xf numFmtId="14" fontId="17" fillId="6" borderId="53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37" xfId="0" applyFont="1" applyFill="1" applyBorder="1" applyAlignment="1" applyProtection="1">
      <alignment horizontal="center" vertical="center" wrapText="1"/>
      <protection hidden="1"/>
    </xf>
    <xf numFmtId="0" fontId="7" fillId="7" borderId="33" xfId="0" applyFont="1" applyFill="1" applyBorder="1" applyAlignment="1" applyProtection="1">
      <alignment horizontal="center" vertical="center" wrapText="1"/>
      <protection hidden="1"/>
    </xf>
    <xf numFmtId="0" fontId="7" fillId="7" borderId="38" xfId="0" applyFont="1" applyFill="1" applyBorder="1" applyAlignment="1" applyProtection="1">
      <alignment horizontal="center" vertical="center" wrapText="1"/>
      <protection hidden="1"/>
    </xf>
    <xf numFmtId="0" fontId="7" fillId="7" borderId="39" xfId="0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7" fillId="7" borderId="40" xfId="0" applyFont="1" applyFill="1" applyBorder="1" applyAlignment="1" applyProtection="1">
      <alignment horizontal="center" vertical="center" wrapText="1"/>
      <protection hidden="1"/>
    </xf>
    <xf numFmtId="0" fontId="7" fillId="7" borderId="41" xfId="0" applyFont="1" applyFill="1" applyBorder="1" applyAlignment="1" applyProtection="1">
      <alignment horizontal="center" vertical="center" wrapText="1"/>
      <protection hidden="1"/>
    </xf>
    <xf numFmtId="0" fontId="7" fillId="7" borderId="35" xfId="0" applyFont="1" applyFill="1" applyBorder="1" applyAlignment="1" applyProtection="1">
      <alignment horizontal="center" vertical="center" wrapText="1"/>
      <protection hidden="1"/>
    </xf>
    <xf numFmtId="0" fontId="7" fillId="7" borderId="36" xfId="0" applyFont="1" applyFill="1" applyBorder="1" applyAlignment="1" applyProtection="1">
      <alignment horizontal="center" vertical="center" wrapText="1"/>
      <protection hidden="1"/>
    </xf>
    <xf numFmtId="0" fontId="10" fillId="6" borderId="62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6" borderId="63" xfId="1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14" fontId="7" fillId="6" borderId="10" xfId="0" applyNumberFormat="1" applyFont="1" applyFill="1" applyBorder="1" applyAlignment="1" applyProtection="1">
      <alignment horizontal="center" vertical="center" wrapText="1"/>
    </xf>
    <xf numFmtId="14" fontId="7" fillId="6" borderId="12" xfId="0" applyNumberFormat="1" applyFont="1" applyFill="1" applyBorder="1" applyAlignment="1" applyProtection="1">
      <alignment horizontal="center" vertical="center" wrapText="1"/>
    </xf>
    <xf numFmtId="14" fontId="7" fillId="6" borderId="11" xfId="0" applyNumberFormat="1" applyFont="1" applyFill="1" applyBorder="1" applyAlignment="1" applyProtection="1">
      <alignment horizontal="center" vertical="center" wrapText="1"/>
    </xf>
    <xf numFmtId="0" fontId="20" fillId="9" borderId="37" xfId="2" applyFont="1" applyFill="1" applyBorder="1" applyAlignment="1" applyProtection="1">
      <alignment horizontal="center" vertical="center" textRotation="255" wrapText="1"/>
      <protection hidden="1"/>
    </xf>
    <xf numFmtId="0" fontId="20" fillId="9" borderId="39" xfId="2" applyFont="1" applyFill="1" applyBorder="1" applyAlignment="1" applyProtection="1">
      <alignment horizontal="center" vertical="center" textRotation="255" wrapText="1"/>
      <protection hidden="1"/>
    </xf>
  </cellXfs>
  <cellStyles count="3">
    <cellStyle name="Normal" xfId="0" builtinId="0"/>
    <cellStyle name="Normal 2" xfId="2" xr:uid="{00000000-0005-0000-0000-000001000000}"/>
    <cellStyle name="Not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XFC76"/>
  <sheetViews>
    <sheetView showGridLines="0" tabSelected="1" zoomScale="110" zoomScaleNormal="110" workbookViewId="0">
      <selection sqref="A1:AB2"/>
    </sheetView>
  </sheetViews>
  <sheetFormatPr defaultColWidth="0" defaultRowHeight="15" zeroHeight="1" x14ac:dyDescent="0.25"/>
  <cols>
    <col min="1" max="1" width="3.5703125" customWidth="1"/>
    <col min="2" max="2" width="5" customWidth="1"/>
    <col min="3" max="3" width="2.85546875" customWidth="1"/>
    <col min="4" max="4" width="3.28515625" customWidth="1"/>
    <col min="5" max="5" width="3.7109375" customWidth="1"/>
    <col min="6" max="12" width="3.28515625" customWidth="1"/>
    <col min="13" max="13" width="6.42578125" customWidth="1"/>
    <col min="14" max="14" width="3.7109375" customWidth="1"/>
    <col min="15" max="15" width="3.140625" customWidth="1"/>
    <col min="16" max="17" width="3.28515625" customWidth="1"/>
    <col min="18" max="18" width="4.42578125" customWidth="1"/>
    <col min="19" max="19" width="3.28515625" customWidth="1"/>
    <col min="20" max="20" width="3" customWidth="1"/>
    <col min="21" max="21" width="4.140625" customWidth="1"/>
    <col min="22" max="22" width="3.85546875" customWidth="1"/>
    <col min="23" max="23" width="3.7109375" customWidth="1"/>
    <col min="24" max="24" width="3.85546875" customWidth="1"/>
    <col min="25" max="26" width="3.28515625" customWidth="1"/>
    <col min="27" max="27" width="2.140625" customWidth="1"/>
    <col min="28" max="28" width="21.140625" customWidth="1"/>
    <col min="29" max="29" width="7.7109375" customWidth="1"/>
    <col min="30" max="16383" width="7.7109375" hidden="1"/>
    <col min="16384" max="16384" width="6.140625" hidden="1"/>
  </cols>
  <sheetData>
    <row r="1" spans="1:32" ht="14.25" customHeight="1" x14ac:dyDescent="0.2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5"/>
    </row>
    <row r="2" spans="1:32" ht="11.25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</row>
    <row r="3" spans="1:32" ht="18" customHeight="1" x14ac:dyDescent="0.25">
      <c r="A3" s="149" t="s">
        <v>1</v>
      </c>
      <c r="B3" s="150"/>
      <c r="C3" s="92" t="s">
        <v>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3"/>
      <c r="AA3" s="93"/>
      <c r="AB3" s="94"/>
    </row>
    <row r="4" spans="1:32" ht="15.75" customHeight="1" x14ac:dyDescent="0.25">
      <c r="A4" s="154"/>
      <c r="B4" s="155"/>
      <c r="C4" s="158" t="str">
        <f>IF(A4="","",UPPER(VLOOKUP(A4,Plan2!$A$1:$C$300,2,FALSE)))</f>
        <v/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E4" s="55" t="e">
        <f>VLOOKUP(A4,Plan2!A2:C301,3,FALSE)</f>
        <v>#N/A</v>
      </c>
    </row>
    <row r="5" spans="1:32" ht="13.5" customHeight="1" x14ac:dyDescent="0.25">
      <c r="A5" s="156"/>
      <c r="B5" s="157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</row>
    <row r="6" spans="1:32" ht="12" customHeight="1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</row>
    <row r="7" spans="1:32" ht="18" customHeight="1" x14ac:dyDescent="0.25">
      <c r="A7" s="91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3"/>
      <c r="Y7" s="93"/>
      <c r="Z7" s="93"/>
      <c r="AA7" s="93"/>
      <c r="AB7" s="94"/>
    </row>
    <row r="8" spans="1:32" ht="24.95" customHeight="1" x14ac:dyDescent="0.25">
      <c r="A8" s="164" t="s">
        <v>4</v>
      </c>
      <c r="B8" s="165"/>
      <c r="C8" s="166"/>
      <c r="D8" s="80"/>
      <c r="E8" s="81"/>
      <c r="F8" s="81"/>
      <c r="G8" s="81"/>
      <c r="H8" s="81"/>
      <c r="I8" s="81"/>
      <c r="J8" s="81"/>
      <c r="K8" s="167"/>
      <c r="L8" s="168" t="s">
        <v>5</v>
      </c>
      <c r="M8" s="110"/>
      <c r="N8" s="169"/>
      <c r="O8" s="80"/>
      <c r="P8" s="81"/>
      <c r="Q8" s="81"/>
      <c r="R8" s="167"/>
      <c r="S8" s="110" t="s">
        <v>6</v>
      </c>
      <c r="T8" s="110"/>
      <c r="U8" s="110"/>
      <c r="V8" s="110"/>
      <c r="W8" s="110"/>
      <c r="X8" s="134"/>
      <c r="Y8" s="135"/>
      <c r="Z8" s="135"/>
      <c r="AA8" s="135"/>
      <c r="AB8" s="136"/>
    </row>
    <row r="9" spans="1:32" ht="24.95" customHeight="1" x14ac:dyDescent="0.25">
      <c r="A9" s="140" t="s">
        <v>7</v>
      </c>
      <c r="B9" s="141"/>
      <c r="C9" s="141"/>
      <c r="D9" s="142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5"/>
      <c r="S9" s="176" t="s">
        <v>8</v>
      </c>
      <c r="T9" s="176"/>
      <c r="U9" s="176"/>
      <c r="V9" s="176"/>
      <c r="W9" s="176"/>
      <c r="X9" s="134"/>
      <c r="Y9" s="135"/>
      <c r="Z9" s="135"/>
      <c r="AA9" s="135"/>
      <c r="AB9" s="136"/>
    </row>
    <row r="10" spans="1:32" ht="9.9499999999999993" customHeight="1" x14ac:dyDescent="0.2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9"/>
    </row>
    <row r="11" spans="1:32" ht="18" customHeight="1" x14ac:dyDescent="0.25">
      <c r="A11" s="254" t="s">
        <v>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</row>
    <row r="12" spans="1:32" ht="18.75" customHeight="1" x14ac:dyDescent="0.25">
      <c r="A12" s="239" t="s">
        <v>10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1"/>
    </row>
    <row r="13" spans="1:32" ht="24.95" customHeight="1" x14ac:dyDescent="0.25">
      <c r="A13" s="118" t="s">
        <v>11</v>
      </c>
      <c r="B13" s="119"/>
      <c r="C13" s="119"/>
      <c r="D13" s="120"/>
      <c r="E13" s="35"/>
      <c r="F13" s="114" t="s">
        <v>12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242" t="s">
        <v>13</v>
      </c>
      <c r="T13" s="243"/>
      <c r="U13" s="243"/>
      <c r="V13" s="244"/>
      <c r="W13" s="36"/>
      <c r="X13" s="114" t="s">
        <v>14</v>
      </c>
      <c r="Y13" s="114"/>
      <c r="Z13" s="114"/>
      <c r="AA13" s="114"/>
      <c r="AB13" s="133"/>
    </row>
    <row r="14" spans="1:32" ht="24.95" customHeight="1" x14ac:dyDescent="0.25">
      <c r="A14" s="121"/>
      <c r="B14" s="122"/>
      <c r="C14" s="122"/>
      <c r="D14" s="123"/>
      <c r="E14" s="36"/>
      <c r="F14" s="114" t="s">
        <v>15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245"/>
      <c r="T14" s="246"/>
      <c r="U14" s="246"/>
      <c r="V14" s="247"/>
      <c r="W14" s="36"/>
      <c r="X14" s="114" t="s">
        <v>16</v>
      </c>
      <c r="Y14" s="114"/>
      <c r="Z14" s="114"/>
      <c r="AA14" s="114"/>
      <c r="AB14" s="133"/>
      <c r="AD14" s="57" t="s">
        <v>17</v>
      </c>
      <c r="AE14" s="57" t="s">
        <v>18</v>
      </c>
      <c r="AF14" s="56"/>
    </row>
    <row r="15" spans="1:32" ht="24.95" customHeight="1" x14ac:dyDescent="0.25">
      <c r="A15" s="121"/>
      <c r="B15" s="122"/>
      <c r="C15" s="122"/>
      <c r="D15" s="123"/>
      <c r="E15" s="36"/>
      <c r="F15" s="114" t="s">
        <v>19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245"/>
      <c r="T15" s="246"/>
      <c r="U15" s="246"/>
      <c r="V15" s="247"/>
      <c r="W15" s="36"/>
      <c r="X15" s="114" t="s">
        <v>20</v>
      </c>
      <c r="Y15" s="114"/>
      <c r="Z15" s="114"/>
      <c r="AA15" s="114"/>
      <c r="AB15" s="133"/>
      <c r="AD15" s="55" t="e">
        <f>IF(AE4="F",AE15,AE15)</f>
        <v>#N/A</v>
      </c>
      <c r="AE15" s="55">
        <v>364</v>
      </c>
      <c r="AF15" s="56"/>
    </row>
    <row r="16" spans="1:32" ht="24.95" customHeight="1" x14ac:dyDescent="0.25">
      <c r="A16" s="121"/>
      <c r="B16" s="122"/>
      <c r="C16" s="122"/>
      <c r="D16" s="123"/>
      <c r="E16" s="36"/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245"/>
      <c r="T16" s="246"/>
      <c r="U16" s="246"/>
      <c r="V16" s="247"/>
      <c r="W16" s="36"/>
      <c r="X16" s="114" t="s">
        <v>22</v>
      </c>
      <c r="Y16" s="114"/>
      <c r="Z16" s="114"/>
      <c r="AA16" s="114"/>
      <c r="AB16" s="133"/>
      <c r="AD16" s="55" t="e">
        <f>IF(AE4="F",AE16,AF16)</f>
        <v>#N/A</v>
      </c>
      <c r="AE16" s="55">
        <v>729</v>
      </c>
      <c r="AF16" s="56">
        <v>364</v>
      </c>
    </row>
    <row r="17" spans="1:32" ht="24.95" customHeight="1" x14ac:dyDescent="0.25">
      <c r="A17" s="121"/>
      <c r="B17" s="122"/>
      <c r="C17" s="122"/>
      <c r="D17" s="123"/>
      <c r="E17" s="36"/>
      <c r="F17" s="114" t="s">
        <v>23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245"/>
      <c r="T17" s="246"/>
      <c r="U17" s="246"/>
      <c r="V17" s="247"/>
      <c r="W17" s="36"/>
      <c r="X17" s="114" t="s">
        <v>24</v>
      </c>
      <c r="Y17" s="114"/>
      <c r="Z17" s="114"/>
      <c r="AA17" s="114"/>
      <c r="AB17" s="133"/>
      <c r="AD17" s="55" t="e">
        <f>IF(AE4="F",AE17,AE17)</f>
        <v>#N/A</v>
      </c>
      <c r="AE17" s="55">
        <v>729</v>
      </c>
      <c r="AF17" s="56"/>
    </row>
    <row r="18" spans="1:32" ht="24.95" customHeight="1" x14ac:dyDescent="0.25">
      <c r="A18" s="124"/>
      <c r="B18" s="125"/>
      <c r="C18" s="125"/>
      <c r="D18" s="126"/>
      <c r="E18" s="36"/>
      <c r="F18" s="115" t="s">
        <v>25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248"/>
      <c r="T18" s="249"/>
      <c r="U18" s="249"/>
      <c r="V18" s="250"/>
      <c r="W18" s="36"/>
      <c r="X18" s="114" t="s">
        <v>25</v>
      </c>
      <c r="Y18" s="114"/>
      <c r="Z18" s="114"/>
      <c r="AA18" s="114"/>
      <c r="AB18" s="133"/>
      <c r="AD18" s="55">
        <f>IF(AE5="F",AE18,AF18)</f>
        <v>364</v>
      </c>
      <c r="AE18" s="55">
        <v>364</v>
      </c>
      <c r="AF18" s="56">
        <v>364</v>
      </c>
    </row>
    <row r="19" spans="1:32" ht="9.9499999999999993" customHeight="1" x14ac:dyDescent="0.25">
      <c r="A19" s="64"/>
      <c r="B19" s="62"/>
      <c r="C19" s="62"/>
      <c r="D19" s="62"/>
      <c r="E19" s="63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7"/>
      <c r="T19" s="77"/>
      <c r="U19" s="77"/>
      <c r="V19" s="77"/>
      <c r="W19" s="63"/>
      <c r="X19" s="78"/>
      <c r="Y19" s="78"/>
      <c r="Z19" s="78"/>
      <c r="AA19" s="78"/>
      <c r="AB19" s="65"/>
      <c r="AC19" s="34"/>
      <c r="AD19" s="61"/>
      <c r="AE19" s="61"/>
      <c r="AF19" s="56"/>
    </row>
    <row r="20" spans="1:32" ht="15" customHeight="1" x14ac:dyDescent="0.25">
      <c r="A20" s="170" t="s">
        <v>26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</row>
    <row r="21" spans="1:32" ht="18" customHeight="1" x14ac:dyDescent="0.25">
      <c r="A21" s="91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93"/>
      <c r="Z21" s="93"/>
      <c r="AA21" s="93"/>
      <c r="AB21" s="94"/>
    </row>
    <row r="22" spans="1:32" ht="24.95" customHeight="1" x14ac:dyDescent="0.25">
      <c r="A22" s="111" t="str">
        <f>IF(E15="x","Data da Publicação da Convocação no DOE:",IF(E16="x","Data da Convocação do Servidor Divulgada nas Dependências da Unidade:",IF(E14="x","Data da Publicação da Convocação no DOE:","")))</f>
        <v/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28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</row>
    <row r="23" spans="1:32" ht="24.95" customHeight="1" x14ac:dyDescent="0.25">
      <c r="A23" s="111" t="str">
        <f>IF(E15="x","Dia do Comparecimento para Manifestação de Interesse pela Vaga:",IF(E16="x","Dia do Comparecimento para Manifestação de Interesse pela Vaga:",IF(E14="x","Dia do Comparecimento para Manifestação de Interesse pela Vaga:","")))</f>
        <v/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28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</row>
    <row r="24" spans="1:32" ht="24.95" customHeight="1" x14ac:dyDescent="0.25">
      <c r="A24" s="111" t="str">
        <f>IF(X9&lt;&gt;"","Data da Publicação da Portaria de Alteração no DOE:","Data da Publicação da Portaria de Admissão no DOE:"    )</f>
        <v>Data da Publicação da Portaria de Admissão no DOE:</v>
      </c>
      <c r="B24" s="112"/>
      <c r="C24" s="112"/>
      <c r="D24" s="112"/>
      <c r="E24" s="112"/>
      <c r="F24" s="112"/>
      <c r="G24" s="112"/>
      <c r="H24" s="112"/>
      <c r="I24" s="127"/>
      <c r="J24" s="127"/>
      <c r="K24" s="127"/>
      <c r="L24" s="127"/>
      <c r="M24" s="127"/>
      <c r="N24" s="127"/>
      <c r="O24" s="127"/>
      <c r="P24" s="127"/>
      <c r="Q24" s="127"/>
      <c r="R24" s="131"/>
      <c r="S24" s="132"/>
      <c r="T24" s="132"/>
      <c r="U24" s="132"/>
      <c r="V24" s="132"/>
      <c r="W24" s="132"/>
      <c r="X24" s="129"/>
      <c r="Y24" s="129"/>
      <c r="Z24" s="129"/>
      <c r="AA24" s="129"/>
      <c r="AB24" s="130"/>
    </row>
    <row r="25" spans="1:32" ht="24.95" customHeight="1" x14ac:dyDescent="0.25">
      <c r="A25" s="111" t="s">
        <v>28</v>
      </c>
      <c r="B25" s="112"/>
      <c r="C25" s="112"/>
      <c r="D25" s="112"/>
      <c r="E25" s="112"/>
      <c r="F25" s="112"/>
      <c r="G25" s="112"/>
      <c r="H25" s="113"/>
      <c r="I25" s="36"/>
      <c r="J25" s="114" t="s">
        <v>29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37"/>
      <c r="X25" s="137" t="s">
        <v>30</v>
      </c>
      <c r="Y25" s="138"/>
      <c r="Z25" s="138"/>
      <c r="AA25" s="138"/>
      <c r="AB25" s="139"/>
    </row>
    <row r="26" spans="1:32" ht="9.9499999999999993" customHeight="1" x14ac:dyDescent="0.2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</row>
    <row r="27" spans="1:32" ht="18" customHeight="1" x14ac:dyDescent="0.25">
      <c r="A27" s="91" t="str">
        <f>IF(E13="x","INFORMAÇÃO PARA CONTRATAÇÃO  DE PERMANENTES ADMINISTRATIVOS","")</f>
        <v/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93"/>
      <c r="Z27" s="93"/>
      <c r="AA27" s="93"/>
      <c r="AB27" s="94"/>
    </row>
    <row r="28" spans="1:32" ht="24.95" customHeight="1" x14ac:dyDescent="0.25">
      <c r="A28" s="95"/>
      <c r="B28" s="96"/>
      <c r="C28" s="96"/>
      <c r="D28" s="96"/>
      <c r="E28" s="96"/>
      <c r="F28" s="96"/>
      <c r="G28" s="97"/>
      <c r="H28" s="38"/>
      <c r="I28" s="39"/>
      <c r="J28" s="89" t="str">
        <f>IF(E13="x","Local","")</f>
        <v/>
      </c>
      <c r="K28" s="90"/>
      <c r="L28" s="40"/>
      <c r="M28" s="83" t="str">
        <f>IF(E13="x","Regional","")</f>
        <v/>
      </c>
      <c r="N28" s="88"/>
      <c r="O28" s="40"/>
      <c r="P28" s="86" t="str">
        <f>IF(E13="x","Estadual","")</f>
        <v/>
      </c>
      <c r="Q28" s="86"/>
      <c r="R28" s="87"/>
      <c r="S28" s="40"/>
      <c r="T28" s="83" t="str">
        <f>IF(E13="x","Portador de Necessidades Especiais","")</f>
        <v/>
      </c>
      <c r="U28" s="84"/>
      <c r="V28" s="84"/>
      <c r="W28" s="84"/>
      <c r="X28" s="84"/>
      <c r="Y28" s="84"/>
      <c r="Z28" s="84"/>
      <c r="AA28" s="84"/>
      <c r="AB28" s="85"/>
    </row>
    <row r="29" spans="1:32" ht="24.95" customHeight="1" x14ac:dyDescent="0.25">
      <c r="A29" s="180" t="str">
        <f>IF(E13="x","Classificação do Candidato:","")</f>
        <v/>
      </c>
      <c r="B29" s="181"/>
      <c r="C29" s="181"/>
      <c r="D29" s="181"/>
      <c r="E29" s="181"/>
      <c r="F29" s="181"/>
      <c r="G29" s="182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/>
    </row>
    <row r="30" spans="1:32" ht="24.95" customHeight="1" x14ac:dyDescent="0.25">
      <c r="A30" s="180" t="str">
        <f>IF(E13="x","OP de Origem do Candidato:","")</f>
        <v/>
      </c>
      <c r="B30" s="181"/>
      <c r="C30" s="181"/>
      <c r="D30" s="181"/>
      <c r="E30" s="181"/>
      <c r="F30" s="181"/>
      <c r="G30" s="182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1:32" ht="9.9499999999999993" customHeight="1" x14ac:dyDescent="0.25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3"/>
    </row>
    <row r="32" spans="1:32" ht="18" customHeight="1" x14ac:dyDescent="0.25">
      <c r="A32" s="91" t="str">
        <f>IF(E14="x","DADOS DO CONCURSO PÚBLICO OU PROCESSO SELETIVO",IF(E13="x","DADOS DO CONCURSO PÚBLICO OU PROCESSO SELETIVO",IF(E16="x","DADOS DO CONCURSO PÚBLICO OU PROCESSO SELETIVO","")))</f>
        <v/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93"/>
      <c r="Z32" s="93"/>
      <c r="AA32" s="93"/>
      <c r="AB32" s="94"/>
      <c r="AC32" s="34"/>
    </row>
    <row r="33" spans="1:31" ht="9.9499999999999993" customHeight="1" x14ac:dyDescent="0.2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</row>
    <row r="34" spans="1:31" ht="24.95" customHeight="1" x14ac:dyDescent="0.25">
      <c r="A34" s="98" t="str">
        <f>IF(E15="x","N° Edital ou Aviso de Abertura:",IF(E14="x","N° Edital ou Aviso de Abertura:",IF(E16="x","N° Edital ou Aviso de Abertura:",IF(E13="x","N° Edital ou Aviso de Abertura:",""))))</f>
        <v/>
      </c>
      <c r="B34" s="99"/>
      <c r="C34" s="99"/>
      <c r="D34" s="99"/>
      <c r="E34" s="99"/>
      <c r="F34" s="99"/>
      <c r="G34" s="99"/>
      <c r="H34" s="10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</row>
    <row r="35" spans="1:31" ht="24.95" customHeight="1" x14ac:dyDescent="0.25">
      <c r="A35" s="196" t="str">
        <f>IF(E15="x","N° do Processo:",IF(E14="x","N° do Processo:",IF(E16="x","N° do Processo:",IF(E13="x","N° do Processo:",""))))</f>
        <v/>
      </c>
      <c r="B35" s="127"/>
      <c r="C35" s="127"/>
      <c r="D35" s="127"/>
      <c r="E35" s="127"/>
      <c r="F35" s="127"/>
      <c r="G35" s="127"/>
      <c r="H35" s="197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</row>
    <row r="36" spans="1:31" ht="24.95" customHeight="1" x14ac:dyDescent="0.25">
      <c r="A36" s="196" t="str">
        <f>IF(E15="x","N° de Vagas:",IF(E14="x","N° de Vagas:",IF(E16="x","N° de Vagas:",IF(E13="x","N° de Vagas:",""))))</f>
        <v/>
      </c>
      <c r="B36" s="127"/>
      <c r="C36" s="127"/>
      <c r="D36" s="127"/>
      <c r="E36" s="127"/>
      <c r="F36" s="127"/>
      <c r="G36" s="127"/>
      <c r="H36" s="197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2"/>
    </row>
    <row r="37" spans="1:31" ht="24.95" customHeight="1" x14ac:dyDescent="0.25">
      <c r="A37" s="196" t="str">
        <f>IF(E15="x","Homologado",IF(E14="x","Homologado em:",IF(E16="x","Homologado em:",IF(E13="x","Homologado em:",""))))</f>
        <v/>
      </c>
      <c r="B37" s="127"/>
      <c r="C37" s="127"/>
      <c r="D37" s="127"/>
      <c r="E37" s="127"/>
      <c r="F37" s="127"/>
      <c r="G37" s="127"/>
      <c r="H37" s="197"/>
      <c r="I37" s="193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5"/>
    </row>
    <row r="38" spans="1:31" ht="24.95" customHeight="1" x14ac:dyDescent="0.25">
      <c r="A38" s="196" t="str">
        <f>IF(E15="x","Validade:",IF(E14="x","Validade:",IF(E16="x","Validade:",IF(E13="x","Validade:",""))))</f>
        <v/>
      </c>
      <c r="B38" s="127"/>
      <c r="C38" s="127"/>
      <c r="D38" s="127"/>
      <c r="E38" s="127"/>
      <c r="F38" s="127"/>
      <c r="G38" s="127"/>
      <c r="H38" s="197"/>
      <c r="I38" s="198" t="str">
        <f>IF(I37="","",I37+AE39)</f>
        <v/>
      </c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200"/>
    </row>
    <row r="39" spans="1:31" ht="24.95" customHeight="1" x14ac:dyDescent="0.25">
      <c r="A39" s="196" t="str">
        <f>IF(E15="x","Prorrogado:",IF(E14="x","Prorrogado até:",IF(E16="x","Prorrogado até:",IF(E13="x","Prorrogado até:",""))))</f>
        <v/>
      </c>
      <c r="B39" s="127"/>
      <c r="C39" s="127"/>
      <c r="D39" s="127"/>
      <c r="E39" s="127"/>
      <c r="F39" s="127"/>
      <c r="G39" s="127"/>
      <c r="H39" s="197"/>
      <c r="I39" s="193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5"/>
      <c r="AE39" s="59">
        <f>IF(E13="X",AD16,IF(E14="X",AD16,IF(E15="X",AD15,IF(E16="X",AD18,0))))</f>
        <v>0</v>
      </c>
    </row>
    <row r="40" spans="1:31" ht="9" customHeight="1" x14ac:dyDescent="0.25">
      <c r="A40" s="196" t="str">
        <f>IF(E14="x","Número e Nome do Componente:",IF(E16="x","Número e Nome do Componente:",""))</f>
        <v/>
      </c>
      <c r="B40" s="127"/>
      <c r="C40" s="127"/>
      <c r="D40" s="127"/>
      <c r="E40" s="127"/>
      <c r="F40" s="127"/>
      <c r="G40" s="127"/>
      <c r="H40" s="197"/>
      <c r="I40" s="231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3"/>
    </row>
    <row r="41" spans="1:31" ht="16.5" customHeight="1" x14ac:dyDescent="0.25">
      <c r="A41" s="208"/>
      <c r="B41" s="209"/>
      <c r="C41" s="209"/>
      <c r="D41" s="209"/>
      <c r="E41" s="209"/>
      <c r="F41" s="209"/>
      <c r="G41" s="209"/>
      <c r="H41" s="210"/>
      <c r="I41" s="234"/>
      <c r="J41" s="235"/>
      <c r="K41" s="235"/>
      <c r="L41" s="235"/>
      <c r="M41" s="235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5"/>
      <c r="Y41" s="235"/>
      <c r="Z41" s="235"/>
      <c r="AA41" s="235"/>
      <c r="AB41" s="237"/>
    </row>
    <row r="42" spans="1:31" ht="24.95" customHeight="1" x14ac:dyDescent="0.25">
      <c r="A42" s="111" t="str">
        <f>IF(E15="x","Classificação",IF(E14="x","Classificação:",IF(E16="x","Classificação:","")))</f>
        <v/>
      </c>
      <c r="B42" s="112"/>
      <c r="C42" s="112"/>
      <c r="D42" s="201"/>
      <c r="E42" s="80"/>
      <c r="F42" s="81"/>
      <c r="G42" s="81"/>
      <c r="H42" s="81"/>
      <c r="I42" s="229" t="str">
        <f>IF(E16="x","Titulação para (ETEC):",IF(E14="x","Titulação para (ETEC):",""))</f>
        <v/>
      </c>
      <c r="J42" s="230"/>
      <c r="K42" s="230"/>
      <c r="L42" s="230"/>
      <c r="M42" s="230"/>
      <c r="N42" s="36"/>
      <c r="O42" s="205" t="str">
        <f>IF(E16="x","Graduado",IF(E14="x","Graduado",""))</f>
        <v/>
      </c>
      <c r="P42" s="206"/>
      <c r="Q42" s="206"/>
      <c r="R42" s="206"/>
      <c r="S42" s="206"/>
      <c r="T42" s="206"/>
      <c r="U42" s="206"/>
      <c r="V42" s="207"/>
      <c r="W42" s="36"/>
      <c r="X42" s="238" t="str">
        <f>IF(E16="x","Licenciado",IF(E14="x","Licenciado",""))</f>
        <v/>
      </c>
      <c r="Y42" s="105"/>
      <c r="Z42" s="105"/>
      <c r="AA42" s="105"/>
      <c r="AB42" s="106"/>
    </row>
    <row r="43" spans="1:31" ht="32.25" customHeight="1" x14ac:dyDescent="0.25">
      <c r="A43" s="183" t="str">
        <f>IF(E14="x","Atenção: Caso não seja o 1° colocado geral, sempre será necessário enviar o Termo de Manisfestação, Carta de Desistência ou Cópia do Contrato do(s) candidato(s) anterior(es).",IF(E16="x","Atenção: Caso não seja o 1° colocado geral, sempre será necessário enviar o Termo de Manisfestação, Carta de Desistência ou Cópia do Contrato do(s) candidato(s) anterior(es).",""))</f>
        <v/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4"/>
      <c r="Y43" s="184"/>
      <c r="Z43" s="184"/>
      <c r="AA43" s="184"/>
      <c r="AB43" s="186"/>
      <c r="AE43" s="34"/>
    </row>
    <row r="44" spans="1:31" ht="3" customHeight="1" x14ac:dyDescent="0.2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E44" s="58"/>
    </row>
    <row r="45" spans="1:31" ht="9.9499999999999993" customHeight="1" x14ac:dyDescent="0.25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</row>
    <row r="46" spans="1:31" ht="22.5" customHeight="1" x14ac:dyDescent="0.25">
      <c r="A46" s="177" t="s">
        <v>31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9"/>
      <c r="AD46" s="60"/>
      <c r="AE46" s="76" t="e">
        <f>IF(AE4="E",IF(E16="X","Convocação",""))</f>
        <v>#N/A</v>
      </c>
    </row>
    <row r="47" spans="1:31" ht="63" customHeight="1" x14ac:dyDescent="0.25">
      <c r="A47" s="216" t="str">
        <f>IF(X9&lt;&gt;"","Termo de Alteração","Contrato")</f>
        <v>Contrato</v>
      </c>
      <c r="B47" s="214"/>
      <c r="C47" s="214"/>
      <c r="D47" s="214" t="str">
        <f>IF(X9&lt;&gt;"","","Termo de Ciência e Notificação, assim que chegar na unidade de ensino")</f>
        <v>Termo de Ciência e Notificação, assim que chegar na unidade de ensino</v>
      </c>
      <c r="E47" s="214"/>
      <c r="F47" s="214"/>
      <c r="G47" s="214"/>
      <c r="H47" s="214"/>
      <c r="I47" s="217" t="str">
        <f>IF(E18="x","Informação de Autorização",IF(E17="x","Informação de Autorização",""))</f>
        <v/>
      </c>
      <c r="J47" s="218"/>
      <c r="K47" s="218"/>
      <c r="L47" s="219"/>
      <c r="M47" s="217" t="s">
        <v>32</v>
      </c>
      <c r="N47" s="218"/>
      <c r="O47" s="218"/>
      <c r="P47" s="218"/>
      <c r="Q47" s="218"/>
      <c r="R47" s="218"/>
      <c r="S47" s="219"/>
      <c r="T47" s="217" t="e">
        <f>IF(AE46="Convocação","Convocação","")</f>
        <v>#N/A</v>
      </c>
      <c r="U47" s="218"/>
      <c r="V47" s="218"/>
      <c r="W47" s="219"/>
      <c r="X47" s="214" t="str">
        <f>IF(Plan2!H1="F","",IF(E15="x","Despacho Assinado do Diretor",IF(E14="x","Despacho Assinado do Diretor",IF(E16="x","Despacho Assinado do Diretor",""))))</f>
        <v/>
      </c>
      <c r="Y47" s="214"/>
      <c r="Z47" s="214"/>
      <c r="AA47" s="214"/>
      <c r="AB47" s="215"/>
      <c r="AD47" s="60"/>
    </row>
    <row r="48" spans="1:31" ht="18.75" customHeight="1" x14ac:dyDescent="0.25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8"/>
      <c r="AC48" s="34"/>
      <c r="AD48" s="60"/>
    </row>
    <row r="49" spans="1:28" ht="17.25" customHeight="1" x14ac:dyDescent="0.25">
      <c r="A49" s="223" t="s">
        <v>33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5"/>
    </row>
    <row r="50" spans="1:28" x14ac:dyDescent="0.25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2"/>
    </row>
    <row r="51" spans="1:28" x14ac:dyDescent="0.25">
      <c r="A51" s="211" t="s">
        <v>34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3"/>
    </row>
    <row r="52" spans="1:28" x14ac:dyDescent="0.25">
      <c r="A52" s="6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67"/>
    </row>
    <row r="53" spans="1:28" ht="20.25" customHeight="1" x14ac:dyDescent="0.2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</row>
    <row r="54" spans="1:28" ht="7.5" customHeight="1" x14ac:dyDescent="0.25"/>
    <row r="55" spans="1:28" x14ac:dyDescent="0.25"/>
    <row r="56" spans="1:28" x14ac:dyDescent="0.25"/>
    <row r="57" spans="1:28" x14ac:dyDescent="0.25"/>
    <row r="58" spans="1:28" x14ac:dyDescent="0.25"/>
    <row r="59" spans="1:28" x14ac:dyDescent="0.25"/>
    <row r="60" spans="1:28" x14ac:dyDescent="0.25"/>
    <row r="61" spans="1:28" x14ac:dyDescent="0.25"/>
    <row r="62" spans="1:28" x14ac:dyDescent="0.25"/>
    <row r="63" spans="1:28" x14ac:dyDescent="0.25"/>
    <row r="64" spans="1:2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sheetProtection algorithmName="SHA-512" hashValue="21JE/1j5fvi6I1Hg8ChlAcHmcTACQ5oHN/WSoAKTsh2Y3RIUN6DPcTMEijvWNA9WPAoAMq/q/4iMFzBRkUsRIA==" saltValue="4pqzy/FPDTfOHnp9s1jW4Q==" spinCount="100000" sheet="1" objects="1" scenarios="1"/>
  <dataConsolidate/>
  <mergeCells count="91">
    <mergeCell ref="A11:AB11"/>
    <mergeCell ref="F13:R13"/>
    <mergeCell ref="X14:AB14"/>
    <mergeCell ref="X16:AB16"/>
    <mergeCell ref="A10:AB10"/>
    <mergeCell ref="E42:H42"/>
    <mergeCell ref="I42:M42"/>
    <mergeCell ref="I40:AB41"/>
    <mergeCell ref="X42:AB42"/>
    <mergeCell ref="A12:AB12"/>
    <mergeCell ref="S13:V18"/>
    <mergeCell ref="X17:AB17"/>
    <mergeCell ref="X18:AB18"/>
    <mergeCell ref="F16:R16"/>
    <mergeCell ref="F17:R17"/>
    <mergeCell ref="F14:R14"/>
    <mergeCell ref="F15:R15"/>
    <mergeCell ref="A26:AB26"/>
    <mergeCell ref="A31:AB31"/>
    <mergeCell ref="A29:G29"/>
    <mergeCell ref="A35:H35"/>
    <mergeCell ref="A51:AB51"/>
    <mergeCell ref="X47:AB47"/>
    <mergeCell ref="A47:C47"/>
    <mergeCell ref="I47:L47"/>
    <mergeCell ref="T47:W47"/>
    <mergeCell ref="M47:S47"/>
    <mergeCell ref="A50:AB50"/>
    <mergeCell ref="A49:AB49"/>
    <mergeCell ref="A48:AB48"/>
    <mergeCell ref="D47:H47"/>
    <mergeCell ref="A46:AB46"/>
    <mergeCell ref="A32:AB32"/>
    <mergeCell ref="A30:G30"/>
    <mergeCell ref="A43:AB44"/>
    <mergeCell ref="I36:AB36"/>
    <mergeCell ref="I37:AB37"/>
    <mergeCell ref="A36:H36"/>
    <mergeCell ref="A37:H37"/>
    <mergeCell ref="A38:H38"/>
    <mergeCell ref="A39:H39"/>
    <mergeCell ref="I38:AB38"/>
    <mergeCell ref="I39:AB39"/>
    <mergeCell ref="A42:D42"/>
    <mergeCell ref="A45:AB45"/>
    <mergeCell ref="O42:V42"/>
    <mergeCell ref="A40:H41"/>
    <mergeCell ref="A1:AB2"/>
    <mergeCell ref="A21:AB21"/>
    <mergeCell ref="A3:B3"/>
    <mergeCell ref="C3:AB3"/>
    <mergeCell ref="A6:AB6"/>
    <mergeCell ref="A4:B5"/>
    <mergeCell ref="C4:AB5"/>
    <mergeCell ref="A8:C8"/>
    <mergeCell ref="D8:K8"/>
    <mergeCell ref="L8:N8"/>
    <mergeCell ref="O8:R8"/>
    <mergeCell ref="A20:AB20"/>
    <mergeCell ref="A7:AB7"/>
    <mergeCell ref="X13:AB13"/>
    <mergeCell ref="E9:R9"/>
    <mergeCell ref="S9:W9"/>
    <mergeCell ref="S8:W8"/>
    <mergeCell ref="A25:H25"/>
    <mergeCell ref="J25:V25"/>
    <mergeCell ref="F18:R18"/>
    <mergeCell ref="A22:Q22"/>
    <mergeCell ref="A13:D18"/>
    <mergeCell ref="A23:Q23"/>
    <mergeCell ref="A24:Q24"/>
    <mergeCell ref="R22:AB22"/>
    <mergeCell ref="R23:AB23"/>
    <mergeCell ref="R24:AB24"/>
    <mergeCell ref="X15:AB15"/>
    <mergeCell ref="X8:AB8"/>
    <mergeCell ref="X25:AB25"/>
    <mergeCell ref="A9:D9"/>
    <mergeCell ref="X9:AB9"/>
    <mergeCell ref="A27:AB27"/>
    <mergeCell ref="A28:G28"/>
    <mergeCell ref="A34:H34"/>
    <mergeCell ref="I34:AB34"/>
    <mergeCell ref="A33:AB33"/>
    <mergeCell ref="H29:AB29"/>
    <mergeCell ref="H30:AB30"/>
    <mergeCell ref="I35:AB35"/>
    <mergeCell ref="T28:AB28"/>
    <mergeCell ref="P28:R28"/>
    <mergeCell ref="M28:N28"/>
    <mergeCell ref="J28:K28"/>
  </mergeCells>
  <pageMargins left="0.91" right="0.27559055118110237" top="0.78740157480314965" bottom="0.83" header="0.31496062992125984" footer="0.31496062992125984"/>
  <pageSetup paperSize="9" scale="67" orientation="portrait" r:id="rId1"/>
  <headerFooter>
    <oddFooter>&amp;R&amp;"Arial,Normal"&amp;10&amp;K00-023ANEXO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T301"/>
  <sheetViews>
    <sheetView topLeftCell="A281" workbookViewId="0">
      <selection activeCell="B285" sqref="B285"/>
    </sheetView>
  </sheetViews>
  <sheetFormatPr defaultRowHeight="15" x14ac:dyDescent="0.25"/>
  <cols>
    <col min="1" max="1" width="9.140625" style="2"/>
    <col min="2" max="2" width="56.140625" style="2" customWidth="1"/>
    <col min="3" max="4" width="9.140625" style="2"/>
    <col min="5" max="5" width="59.42578125" style="2" bestFit="1" customWidth="1"/>
    <col min="6" max="6" width="13.5703125" style="2" customWidth="1"/>
    <col min="7" max="8" width="7.85546875" style="2" customWidth="1"/>
    <col min="9" max="9" width="9.140625" style="2"/>
    <col min="10" max="10" width="33.5703125" style="2" customWidth="1"/>
    <col min="11" max="11" width="11.28515625" style="2" customWidth="1"/>
    <col min="12" max="13" width="9.140625" style="2"/>
    <col min="14" max="14" width="17" style="2" customWidth="1"/>
    <col min="15" max="15" width="9.140625" style="2"/>
    <col min="16" max="16" width="18.28515625" style="2" customWidth="1"/>
    <col min="17" max="17" width="9.140625" style="2"/>
    <col min="18" max="18" width="17" style="2" customWidth="1"/>
    <col min="19" max="19" width="11" style="2" customWidth="1"/>
    <col min="20" max="20" width="47.28515625" style="2" bestFit="1" customWidth="1"/>
    <col min="21" max="16384" width="9.140625" style="2"/>
  </cols>
  <sheetData>
    <row r="1" spans="1:20" x14ac:dyDescent="0.25">
      <c r="A1" s="1" t="s">
        <v>35</v>
      </c>
      <c r="B1" s="1" t="s">
        <v>36</v>
      </c>
      <c r="C1" s="1" t="s">
        <v>37</v>
      </c>
      <c r="E1" s="3" t="s">
        <v>38</v>
      </c>
      <c r="F1" s="1" t="s">
        <v>39</v>
      </c>
      <c r="G1" s="54">
        <v>15</v>
      </c>
      <c r="H1" s="5" t="str">
        <f>VLOOKUP(G1,A2:C287,3,FALSE)</f>
        <v>E</v>
      </c>
      <c r="J1" s="1" t="s">
        <v>40</v>
      </c>
    </row>
    <row r="2" spans="1:20" x14ac:dyDescent="0.25">
      <c r="A2" s="7">
        <v>1</v>
      </c>
      <c r="B2" s="7" t="s">
        <v>41</v>
      </c>
      <c r="C2" s="7" t="s">
        <v>42</v>
      </c>
      <c r="E2" s="8" t="str">
        <f>IF($H$1="A","",IF($H$1="E",E42,E43))</f>
        <v>Professor de Ensino Médio e Técnico</v>
      </c>
      <c r="F2" s="4"/>
      <c r="G2" s="9"/>
      <c r="H2" s="10"/>
      <c r="J2" s="11"/>
      <c r="K2" s="12"/>
      <c r="N2" s="11" t="s">
        <v>43</v>
      </c>
      <c r="T2" s="5" t="s">
        <v>44</v>
      </c>
    </row>
    <row r="3" spans="1:20" x14ac:dyDescent="0.25">
      <c r="A3" s="7">
        <v>2</v>
      </c>
      <c r="B3" s="7" t="s">
        <v>45</v>
      </c>
      <c r="C3" s="7" t="s">
        <v>46</v>
      </c>
      <c r="E3" s="8" t="str">
        <f>IF($H$1="A","",E44)</f>
        <v>Auxiliar de Docente</v>
      </c>
      <c r="F3" s="13"/>
      <c r="G3" s="12"/>
      <c r="H3" s="14"/>
      <c r="J3" s="6" t="s">
        <v>43</v>
      </c>
      <c r="K3" s="15" t="s">
        <v>47</v>
      </c>
      <c r="M3" s="10"/>
      <c r="N3" s="11" t="s">
        <v>14</v>
      </c>
      <c r="T3" s="5" t="s">
        <v>48</v>
      </c>
    </row>
    <row r="4" spans="1:20" x14ac:dyDescent="0.25">
      <c r="A4" s="7">
        <v>3</v>
      </c>
      <c r="B4" s="7" t="s">
        <v>49</v>
      </c>
      <c r="C4" s="7" t="s">
        <v>46</v>
      </c>
      <c r="E4" s="41"/>
      <c r="F4" s="42"/>
      <c r="G4" s="12"/>
      <c r="H4" s="14"/>
      <c r="J4" s="31" t="s">
        <v>50</v>
      </c>
      <c r="K4" s="15" t="s">
        <v>51</v>
      </c>
      <c r="N4" s="10"/>
      <c r="T4" s="5" t="s">
        <v>52</v>
      </c>
    </row>
    <row r="5" spans="1:20" x14ac:dyDescent="0.25">
      <c r="A5" s="7">
        <v>4</v>
      </c>
      <c r="B5" s="7" t="s">
        <v>53</v>
      </c>
      <c r="C5" s="7" t="s">
        <v>46</v>
      </c>
      <c r="E5" s="43" t="str">
        <f>IF($G$1,E45,)</f>
        <v>Agente de Supervisão Educacional</v>
      </c>
      <c r="F5" s="42"/>
      <c r="G5" s="12"/>
      <c r="H5" s="14"/>
      <c r="J5" s="12"/>
      <c r="K5" s="10"/>
      <c r="T5" s="5" t="s">
        <v>54</v>
      </c>
    </row>
    <row r="6" spans="1:20" x14ac:dyDescent="0.25">
      <c r="A6" s="7">
        <v>5</v>
      </c>
      <c r="B6" s="7" t="s">
        <v>55</v>
      </c>
      <c r="C6" s="7" t="s">
        <v>46</v>
      </c>
      <c r="E6" s="43" t="str">
        <f t="shared" ref="E6:E39" si="0">IF($G$1,E46,)</f>
        <v>Auxiliar de Apoio</v>
      </c>
      <c r="F6" s="260" t="s">
        <v>56</v>
      </c>
      <c r="G6" s="12"/>
      <c r="H6" s="14"/>
      <c r="T6" s="5" t="s">
        <v>57</v>
      </c>
    </row>
    <row r="7" spans="1:20" ht="15.75" customHeight="1" x14ac:dyDescent="0.25">
      <c r="A7" s="7">
        <v>6</v>
      </c>
      <c r="B7" s="7" t="s">
        <v>58</v>
      </c>
      <c r="C7" s="7" t="s">
        <v>59</v>
      </c>
      <c r="E7" s="43" t="str">
        <f t="shared" si="0"/>
        <v>Especialista em Planejamento Educacional, Obras e Gestão</v>
      </c>
      <c r="F7" s="261"/>
      <c r="G7" s="17"/>
      <c r="H7" s="14"/>
      <c r="J7" s="1" t="s">
        <v>60</v>
      </c>
      <c r="N7" s="6" t="s">
        <v>61</v>
      </c>
      <c r="P7" s="6" t="s">
        <v>61</v>
      </c>
      <c r="Q7" s="18"/>
      <c r="R7" s="6" t="s">
        <v>61</v>
      </c>
      <c r="T7" s="5" t="s">
        <v>62</v>
      </c>
    </row>
    <row r="8" spans="1:20" x14ac:dyDescent="0.25">
      <c r="A8" s="7">
        <v>7</v>
      </c>
      <c r="B8" s="7" t="s">
        <v>63</v>
      </c>
      <c r="C8" s="7" t="s">
        <v>59</v>
      </c>
      <c r="E8" s="43" t="str">
        <f t="shared" si="0"/>
        <v>Analista de Suporte e Gestão</v>
      </c>
      <c r="F8" s="261"/>
      <c r="G8" s="17"/>
      <c r="H8" s="14"/>
      <c r="I8" s="19" t="s">
        <v>51</v>
      </c>
      <c r="J8" s="20" t="str">
        <f>IF(G1,E88,"")</f>
        <v>Concurso Público - Administrativo</v>
      </c>
      <c r="K8" s="2" t="s">
        <v>14</v>
      </c>
      <c r="N8" s="21" t="s">
        <v>47</v>
      </c>
      <c r="P8" s="21" t="s">
        <v>51</v>
      </c>
      <c r="Q8" s="18"/>
      <c r="R8" s="21" t="s">
        <v>47</v>
      </c>
    </row>
    <row r="9" spans="1:20" x14ac:dyDescent="0.25">
      <c r="A9" s="7">
        <v>8</v>
      </c>
      <c r="B9" s="7" t="s">
        <v>64</v>
      </c>
      <c r="C9" s="7" t="s">
        <v>59</v>
      </c>
      <c r="E9" s="43" t="str">
        <f t="shared" si="0"/>
        <v>Agente Técnico e Administrativo</v>
      </c>
      <c r="F9" s="261"/>
      <c r="G9" s="17"/>
      <c r="H9" s="14"/>
      <c r="I9" s="19" t="s">
        <v>47</v>
      </c>
      <c r="J9" s="20" t="str">
        <f>IF($H$1="F",E87,"")</f>
        <v/>
      </c>
      <c r="K9" s="2" t="s">
        <v>65</v>
      </c>
      <c r="N9" s="7" t="str">
        <f>IF(N8="D","Indeterminado",R9)</f>
        <v>Indeterminado</v>
      </c>
      <c r="P9" s="7"/>
      <c r="Q9" s="18"/>
      <c r="R9" s="5" t="s">
        <v>65</v>
      </c>
    </row>
    <row r="10" spans="1:20" x14ac:dyDescent="0.25">
      <c r="A10" s="7">
        <v>9</v>
      </c>
      <c r="B10" s="7" t="s">
        <v>66</v>
      </c>
      <c r="C10" s="7" t="s">
        <v>59</v>
      </c>
      <c r="E10" s="43" t="str">
        <f t="shared" si="0"/>
        <v>Operacional de Suporte</v>
      </c>
      <c r="F10" s="261"/>
      <c r="G10" s="17"/>
      <c r="H10" s="14"/>
      <c r="I10" s="19" t="s">
        <v>67</v>
      </c>
      <c r="J10" s="20" t="str">
        <f>IF($H$1&lt;&gt;"A","Concurso Público - Docente","")</f>
        <v>Concurso Público - Docente</v>
      </c>
      <c r="N10" s="22" t="s">
        <v>68</v>
      </c>
      <c r="P10" s="22"/>
      <c r="Q10" s="18"/>
      <c r="R10" s="22"/>
      <c r="T10" s="20" t="s">
        <v>69</v>
      </c>
    </row>
    <row r="11" spans="1:20" x14ac:dyDescent="0.25">
      <c r="A11" s="7">
        <v>10</v>
      </c>
      <c r="B11" s="7" t="s">
        <v>70</v>
      </c>
      <c r="C11" s="7" t="s">
        <v>59</v>
      </c>
      <c r="E11" s="43" t="str">
        <f t="shared" si="0"/>
        <v>Analista Técnico de Saúde</v>
      </c>
      <c r="F11" s="261"/>
      <c r="G11" s="17"/>
      <c r="H11" s="14"/>
      <c r="I11" s="19" t="s">
        <v>51</v>
      </c>
      <c r="J11" s="20" t="str">
        <f>IF($H$1&lt;&gt;"A","Concurso Público - Auxiliar de Docente I","")</f>
        <v>Concurso Público - Auxiliar de Docente I</v>
      </c>
      <c r="K11" s="2" t="s">
        <v>14</v>
      </c>
      <c r="N11" s="19"/>
      <c r="O11" s="19"/>
      <c r="P11" s="19"/>
      <c r="T11" s="20" t="s">
        <v>71</v>
      </c>
    </row>
    <row r="12" spans="1:20" x14ac:dyDescent="0.25">
      <c r="A12" s="7">
        <v>11</v>
      </c>
      <c r="B12" s="7" t="s">
        <v>72</v>
      </c>
      <c r="C12" s="7" t="s">
        <v>59</v>
      </c>
      <c r="E12" s="43" t="str">
        <f t="shared" si="0"/>
        <v>Técnico de Saúde</v>
      </c>
      <c r="F12" s="261"/>
      <c r="G12" s="17"/>
      <c r="H12" s="14"/>
      <c r="I12" s="19" t="s">
        <v>47</v>
      </c>
      <c r="J12" s="20" t="str">
        <f>IF($H$1&lt;&gt;"E","",E85)</f>
        <v>Processo Seletivo</v>
      </c>
      <c r="K12" s="2" t="s">
        <v>73</v>
      </c>
      <c r="L12" s="2" t="s">
        <v>74</v>
      </c>
      <c r="N12" s="6" t="s">
        <v>21</v>
      </c>
      <c r="O12" s="19"/>
      <c r="P12" s="6" t="s">
        <v>23</v>
      </c>
      <c r="R12" s="6" t="s">
        <v>75</v>
      </c>
    </row>
    <row r="13" spans="1:20" x14ac:dyDescent="0.25">
      <c r="A13" s="7">
        <v>12</v>
      </c>
      <c r="B13" s="7" t="s">
        <v>76</v>
      </c>
      <c r="C13" s="7" t="s">
        <v>59</v>
      </c>
      <c r="E13" s="43" t="str">
        <f t="shared" si="0"/>
        <v>Assessor Técnico Chefe</v>
      </c>
      <c r="F13" s="261"/>
      <c r="G13" s="17"/>
      <c r="H13" s="14"/>
      <c r="I13" s="19" t="s">
        <v>47</v>
      </c>
      <c r="J13" s="20" t="str">
        <f>IF($H$1&lt;&gt;"E","",E84)</f>
        <v>Artigo 11</v>
      </c>
      <c r="K13" s="2" t="s">
        <v>73</v>
      </c>
      <c r="L13" s="2" t="s">
        <v>74</v>
      </c>
      <c r="N13" s="21" t="s">
        <v>47</v>
      </c>
      <c r="O13" s="19"/>
      <c r="P13" s="21" t="s">
        <v>47</v>
      </c>
      <c r="R13" s="21" t="s">
        <v>51</v>
      </c>
    </row>
    <row r="14" spans="1:20" x14ac:dyDescent="0.25">
      <c r="A14" s="7">
        <v>13</v>
      </c>
      <c r="B14" s="7" t="s">
        <v>77</v>
      </c>
      <c r="C14" s="7" t="s">
        <v>59</v>
      </c>
      <c r="E14" s="43" t="str">
        <f t="shared" si="0"/>
        <v>Assessor Técnico da Superintendência</v>
      </c>
      <c r="F14" s="261"/>
      <c r="G14" s="17"/>
      <c r="H14" s="14"/>
      <c r="I14" s="19" t="s">
        <v>47</v>
      </c>
      <c r="J14" s="20" t="str">
        <f>IF($H$1&lt;&gt;"E","",E83)</f>
        <v xml:space="preserve">Excepcional </v>
      </c>
      <c r="K14" s="29">
        <v>41486</v>
      </c>
      <c r="L14" s="29">
        <v>41639</v>
      </c>
      <c r="N14" s="5" t="s">
        <v>20</v>
      </c>
      <c r="O14" s="19"/>
      <c r="P14" s="5" t="s">
        <v>20</v>
      </c>
      <c r="R14" s="7"/>
    </row>
    <row r="15" spans="1:20" x14ac:dyDescent="0.25">
      <c r="A15" s="7">
        <v>14</v>
      </c>
      <c r="B15" s="7" t="s">
        <v>78</v>
      </c>
      <c r="C15" s="7" t="s">
        <v>59</v>
      </c>
      <c r="E15" s="43" t="str">
        <f t="shared" si="0"/>
        <v xml:space="preserve">Assistente Administrativo </v>
      </c>
      <c r="F15" s="261"/>
      <c r="G15" s="17"/>
      <c r="H15" s="14"/>
      <c r="J15" s="10"/>
      <c r="N15" s="5" t="s">
        <v>16</v>
      </c>
      <c r="O15" s="19"/>
      <c r="P15" s="5" t="s">
        <v>16</v>
      </c>
      <c r="R15" s="22"/>
    </row>
    <row r="16" spans="1:20" x14ac:dyDescent="0.25">
      <c r="A16" s="7">
        <v>15</v>
      </c>
      <c r="B16" s="7" t="s">
        <v>79</v>
      </c>
      <c r="C16" s="7" t="s">
        <v>59</v>
      </c>
      <c r="E16" s="43" t="str">
        <f t="shared" si="0"/>
        <v>Assistente Administrativo de Gabinete</v>
      </c>
      <c r="F16" s="261"/>
      <c r="G16" s="17"/>
      <c r="H16" s="14"/>
      <c r="J16" s="23">
        <v>0</v>
      </c>
      <c r="N16" s="19"/>
      <c r="O16" s="19"/>
      <c r="P16" s="19"/>
    </row>
    <row r="17" spans="1:19" x14ac:dyDescent="0.25">
      <c r="A17" s="7">
        <v>16</v>
      </c>
      <c r="B17" s="7" t="s">
        <v>80</v>
      </c>
      <c r="C17" s="7" t="s">
        <v>59</v>
      </c>
      <c r="E17" s="43" t="str">
        <f t="shared" si="0"/>
        <v>Assistente de Planejamento Estratégico</v>
      </c>
      <c r="F17" s="261"/>
      <c r="G17" s="17"/>
      <c r="H17" s="14"/>
      <c r="J17" s="5"/>
      <c r="N17" s="6" t="s">
        <v>81</v>
      </c>
      <c r="O17" s="19"/>
      <c r="P17" s="6" t="s">
        <v>82</v>
      </c>
      <c r="R17" s="6" t="s">
        <v>83</v>
      </c>
    </row>
    <row r="18" spans="1:19" x14ac:dyDescent="0.25">
      <c r="A18" s="7">
        <v>17</v>
      </c>
      <c r="B18" s="7" t="s">
        <v>84</v>
      </c>
      <c r="C18" s="7" t="s">
        <v>59</v>
      </c>
      <c r="E18" s="43" t="str">
        <f t="shared" si="0"/>
        <v>Assistente de Supervisão Educacional</v>
      </c>
      <c r="F18" s="261"/>
      <c r="G18" s="17"/>
      <c r="H18" s="14"/>
      <c r="I18" s="10"/>
      <c r="J18" s="5" t="str">
        <f>IF(J16=J11,R19,IF(J16=J9,P19,IF(J16=J10,N9,IF(J16=J12,N14,IF(J16=J8,N3,IF(J16=J13,P14,N19))))))</f>
        <v>31/JUL</v>
      </c>
      <c r="N18" s="21" t="s">
        <v>47</v>
      </c>
      <c r="O18" s="19"/>
      <c r="P18" s="21" t="s">
        <v>47</v>
      </c>
      <c r="R18" s="21" t="s">
        <v>51</v>
      </c>
    </row>
    <row r="19" spans="1:19" x14ac:dyDescent="0.25">
      <c r="A19" s="7">
        <v>18</v>
      </c>
      <c r="B19" s="7" t="s">
        <v>85</v>
      </c>
      <c r="C19" s="7" t="s">
        <v>59</v>
      </c>
      <c r="E19" s="43" t="str">
        <f t="shared" si="0"/>
        <v>Assistente Técnico</v>
      </c>
      <c r="F19" s="261"/>
      <c r="G19" s="17"/>
      <c r="H19" s="17"/>
      <c r="I19" s="10"/>
      <c r="J19" s="5" t="str">
        <f>IF(J16=J11,R20,IF(J16=J9,P20,IF(J16=J10,N10,IF(J16=J12,N15,IF(J16=J8,N10,IF(J16=J13,P15,N20))))))</f>
        <v>31/DEZ</v>
      </c>
      <c r="N19" s="25" t="s">
        <v>86</v>
      </c>
      <c r="O19" s="19"/>
      <c r="P19" s="5" t="s">
        <v>65</v>
      </c>
      <c r="R19" s="7" t="s">
        <v>14</v>
      </c>
    </row>
    <row r="20" spans="1:19" x14ac:dyDescent="0.25">
      <c r="A20" s="7">
        <v>19</v>
      </c>
      <c r="B20" s="7" t="s">
        <v>87</v>
      </c>
      <c r="C20" s="7" t="s">
        <v>59</v>
      </c>
      <c r="E20" s="43" t="str">
        <f t="shared" si="0"/>
        <v>Assistente Técnico Administrativo I</v>
      </c>
      <c r="F20" s="261"/>
      <c r="G20" s="17"/>
      <c r="H20" s="26"/>
      <c r="I20" s="14"/>
      <c r="J20" s="30"/>
      <c r="N20" s="25" t="s">
        <v>88</v>
      </c>
      <c r="O20" s="19"/>
      <c r="P20" s="22" t="s">
        <v>68</v>
      </c>
      <c r="R20" s="22" t="s">
        <v>68</v>
      </c>
    </row>
    <row r="21" spans="1:19" x14ac:dyDescent="0.25">
      <c r="A21" s="7">
        <v>20</v>
      </c>
      <c r="B21" s="7" t="s">
        <v>89</v>
      </c>
      <c r="C21" s="7" t="s">
        <v>46</v>
      </c>
      <c r="E21" s="43" t="str">
        <f t="shared" si="0"/>
        <v>Assistente Técnico Administrativo II</v>
      </c>
      <c r="F21" s="261"/>
      <c r="G21" s="17"/>
      <c r="H21" s="17"/>
      <c r="I21" s="10"/>
    </row>
    <row r="22" spans="1:19" x14ac:dyDescent="0.25">
      <c r="A22" s="7">
        <v>21</v>
      </c>
      <c r="B22" s="7" t="s">
        <v>90</v>
      </c>
      <c r="C22" s="7" t="s">
        <v>46</v>
      </c>
      <c r="E22" s="43" t="str">
        <f t="shared" si="0"/>
        <v>Assistente Técnico Administrativo III</v>
      </c>
      <c r="F22" s="261"/>
      <c r="G22" s="17"/>
      <c r="H22" s="17"/>
      <c r="I22" s="10"/>
    </row>
    <row r="23" spans="1:19" x14ac:dyDescent="0.25">
      <c r="A23" s="7">
        <v>22</v>
      </c>
      <c r="B23" s="7" t="s">
        <v>91</v>
      </c>
      <c r="C23" s="7" t="s">
        <v>46</v>
      </c>
      <c r="E23" s="43" t="str">
        <f t="shared" si="0"/>
        <v>Assistente Técnico da Superintendência</v>
      </c>
      <c r="F23" s="261"/>
      <c r="G23" s="17"/>
      <c r="H23" s="17"/>
      <c r="I23" s="10"/>
      <c r="K23" s="6" t="s">
        <v>92</v>
      </c>
    </row>
    <row r="24" spans="1:19" x14ac:dyDescent="0.25">
      <c r="A24" s="7">
        <v>23</v>
      </c>
      <c r="B24" s="7" t="s">
        <v>93</v>
      </c>
      <c r="C24" s="7" t="s">
        <v>59</v>
      </c>
      <c r="E24" s="43" t="str">
        <f t="shared" si="0"/>
        <v>Chefe de Gabinete da Superintendência</v>
      </c>
      <c r="F24" s="261"/>
      <c r="G24" s="17"/>
      <c r="H24" s="17"/>
      <c r="I24" s="10"/>
      <c r="K24" s="11" t="s">
        <v>68</v>
      </c>
      <c r="N24" s="10"/>
      <c r="R24" s="5" t="s">
        <v>94</v>
      </c>
      <c r="S24" s="5" t="s">
        <v>95</v>
      </c>
    </row>
    <row r="25" spans="1:19" x14ac:dyDescent="0.25">
      <c r="A25" s="7">
        <v>24</v>
      </c>
      <c r="B25" s="7" t="s">
        <v>96</v>
      </c>
      <c r="C25" s="7" t="s">
        <v>59</v>
      </c>
      <c r="E25" s="43" t="str">
        <f t="shared" si="0"/>
        <v>Chefe de Seção Administrativa</v>
      </c>
      <c r="F25" s="261"/>
      <c r="G25" s="17"/>
      <c r="H25" s="17"/>
      <c r="K25" s="15">
        <f>IF($BK$44="c",R19,IF($BK$44="d",T23,V23))</f>
        <v>0</v>
      </c>
      <c r="N25" s="10"/>
    </row>
    <row r="26" spans="1:19" x14ac:dyDescent="0.25">
      <c r="A26" s="7">
        <v>25</v>
      </c>
      <c r="B26" s="7" t="s">
        <v>97</v>
      </c>
      <c r="C26" s="7" t="s">
        <v>59</v>
      </c>
      <c r="E26" s="43" t="str">
        <f t="shared" si="0"/>
        <v>Chefe de Seção Técnica Administrativa</v>
      </c>
      <c r="F26" s="261"/>
      <c r="G26" s="17"/>
      <c r="H26" s="17"/>
      <c r="K26" s="15">
        <f>IF($BK$44="c",R20,IF($BK$44="d",T24,V24))</f>
        <v>0</v>
      </c>
      <c r="N26" s="10"/>
      <c r="R26" s="5" t="s">
        <v>98</v>
      </c>
    </row>
    <row r="27" spans="1:19" x14ac:dyDescent="0.25">
      <c r="A27" s="7">
        <v>26</v>
      </c>
      <c r="B27" s="7" t="s">
        <v>99</v>
      </c>
      <c r="C27" s="7" t="s">
        <v>59</v>
      </c>
      <c r="E27" s="43" t="str">
        <f t="shared" si="0"/>
        <v>Coordenador Técnico</v>
      </c>
      <c r="F27" s="261"/>
      <c r="G27" s="17"/>
      <c r="H27" s="17"/>
      <c r="K27" s="15">
        <f>IF($BK$44="c",O21,IF($BK$44="d",Q21,S25))</f>
        <v>0</v>
      </c>
      <c r="N27" s="10"/>
      <c r="R27" s="5" t="s">
        <v>100</v>
      </c>
    </row>
    <row r="28" spans="1:19" x14ac:dyDescent="0.25">
      <c r="A28" s="7">
        <v>27</v>
      </c>
      <c r="B28" s="7" t="s">
        <v>101</v>
      </c>
      <c r="C28" s="7" t="s">
        <v>59</v>
      </c>
      <c r="E28" s="43" t="str">
        <f t="shared" si="0"/>
        <v xml:space="preserve">Diretor de Departamento </v>
      </c>
      <c r="F28" s="261"/>
      <c r="G28" s="17"/>
      <c r="H28" s="17"/>
      <c r="K28" s="15">
        <f>IF($BK$44="c",O22,IF($BK$44="d",Q22,S26))</f>
        <v>0</v>
      </c>
      <c r="R28" s="5" t="s">
        <v>102</v>
      </c>
    </row>
    <row r="29" spans="1:19" x14ac:dyDescent="0.25">
      <c r="A29" s="7">
        <v>28</v>
      </c>
      <c r="B29" s="7" t="s">
        <v>103</v>
      </c>
      <c r="C29" s="7" t="s">
        <v>59</v>
      </c>
      <c r="E29" s="43" t="str">
        <f t="shared" si="0"/>
        <v xml:space="preserve">Diretor de Divisão </v>
      </c>
      <c r="F29" s="261"/>
      <c r="G29" s="17"/>
      <c r="H29" s="17"/>
      <c r="K29" s="5">
        <v>0</v>
      </c>
      <c r="R29" s="5" t="s">
        <v>104</v>
      </c>
    </row>
    <row r="30" spans="1:19" x14ac:dyDescent="0.25">
      <c r="A30" s="7">
        <v>29</v>
      </c>
      <c r="B30" s="7" t="s">
        <v>105</v>
      </c>
      <c r="C30" s="7" t="s">
        <v>59</v>
      </c>
      <c r="E30" s="43" t="str">
        <f t="shared" si="0"/>
        <v>Diretor de Escola Técnica - ETEC</v>
      </c>
      <c r="F30" s="261"/>
      <c r="G30" s="17"/>
      <c r="H30" s="17"/>
      <c r="K30" s="5">
        <v>0</v>
      </c>
      <c r="R30" s="5" t="s">
        <v>106</v>
      </c>
    </row>
    <row r="31" spans="1:19" x14ac:dyDescent="0.25">
      <c r="A31" s="7">
        <v>30</v>
      </c>
      <c r="B31" s="7" t="s">
        <v>107</v>
      </c>
      <c r="C31" s="7" t="s">
        <v>59</v>
      </c>
      <c r="E31" s="43" t="str">
        <f t="shared" si="0"/>
        <v>Diretor de Faculdade de Tec. FATEC</v>
      </c>
      <c r="F31" s="261"/>
      <c r="G31" s="17"/>
      <c r="H31" s="17"/>
      <c r="R31" s="5" t="s">
        <v>108</v>
      </c>
    </row>
    <row r="32" spans="1:19" x14ac:dyDescent="0.25">
      <c r="A32" s="7">
        <v>31</v>
      </c>
      <c r="B32" s="7" t="s">
        <v>109</v>
      </c>
      <c r="C32" s="7" t="s">
        <v>59</v>
      </c>
      <c r="E32" s="43" t="str">
        <f t="shared" si="0"/>
        <v xml:space="preserve">Diretor de Serviço </v>
      </c>
      <c r="F32" s="261"/>
      <c r="G32" s="17"/>
      <c r="H32" s="17"/>
      <c r="R32" s="5" t="s">
        <v>110</v>
      </c>
    </row>
    <row r="33" spans="1:19" x14ac:dyDescent="0.25">
      <c r="A33" s="7">
        <v>32</v>
      </c>
      <c r="B33" s="7" t="s">
        <v>111</v>
      </c>
      <c r="C33" s="7" t="s">
        <v>59</v>
      </c>
      <c r="E33" s="43" t="str">
        <f t="shared" si="0"/>
        <v>Diretor Superintendente</v>
      </c>
      <c r="F33" s="261"/>
      <c r="G33" s="44"/>
      <c r="H33" s="17"/>
      <c r="K33" s="20"/>
      <c r="R33" s="5" t="s">
        <v>112</v>
      </c>
    </row>
    <row r="34" spans="1:19" x14ac:dyDescent="0.25">
      <c r="A34" s="7">
        <v>33</v>
      </c>
      <c r="B34" s="7" t="s">
        <v>113</v>
      </c>
      <c r="C34" s="7" t="s">
        <v>59</v>
      </c>
      <c r="E34" s="43" t="str">
        <f t="shared" si="0"/>
        <v>Encarregado de Setor Administrativo</v>
      </c>
      <c r="F34" s="261"/>
      <c r="G34" s="44"/>
      <c r="H34" s="17"/>
      <c r="K34" s="20"/>
      <c r="R34" s="5" t="s">
        <v>114</v>
      </c>
    </row>
    <row r="35" spans="1:19" x14ac:dyDescent="0.25">
      <c r="A35" s="7">
        <v>34</v>
      </c>
      <c r="B35" s="7" t="s">
        <v>115</v>
      </c>
      <c r="C35" s="7" t="s">
        <v>59</v>
      </c>
      <c r="E35" s="43" t="str">
        <f t="shared" si="0"/>
        <v>Encarregado de Setor Técnico Administrativo</v>
      </c>
      <c r="F35" s="261"/>
      <c r="G35" s="44"/>
      <c r="H35" s="17"/>
      <c r="Q35" s="10"/>
      <c r="R35" s="5" t="s">
        <v>116</v>
      </c>
      <c r="S35" s="10"/>
    </row>
    <row r="36" spans="1:19" x14ac:dyDescent="0.25">
      <c r="A36" s="7">
        <v>35</v>
      </c>
      <c r="B36" s="7" t="s">
        <v>117</v>
      </c>
      <c r="C36" s="7" t="s">
        <v>59</v>
      </c>
      <c r="E36" s="43" t="str">
        <f t="shared" si="0"/>
        <v>Secretário Geral</v>
      </c>
      <c r="F36" s="261"/>
      <c r="G36" s="44"/>
      <c r="H36" s="17"/>
    </row>
    <row r="37" spans="1:19" x14ac:dyDescent="0.25">
      <c r="A37" s="7">
        <v>36</v>
      </c>
      <c r="B37" s="7" t="s">
        <v>118</v>
      </c>
      <c r="C37" s="7" t="s">
        <v>59</v>
      </c>
      <c r="E37" s="43" t="str">
        <f t="shared" si="0"/>
        <v>Supervisor de Gestão Rural</v>
      </c>
      <c r="F37" s="261"/>
      <c r="G37" s="44"/>
      <c r="H37" s="28"/>
    </row>
    <row r="38" spans="1:19" x14ac:dyDescent="0.25">
      <c r="A38" s="7">
        <v>37</v>
      </c>
      <c r="B38" s="7" t="s">
        <v>119</v>
      </c>
      <c r="C38" s="7" t="s">
        <v>59</v>
      </c>
      <c r="E38" s="43" t="str">
        <f t="shared" si="0"/>
        <v>Vice-Diretor de Fac. De Tec. FATEC</v>
      </c>
      <c r="F38" s="261"/>
      <c r="G38" s="17"/>
      <c r="H38" s="28"/>
    </row>
    <row r="39" spans="1:19" x14ac:dyDescent="0.25">
      <c r="A39" s="7">
        <v>38</v>
      </c>
      <c r="B39" s="7" t="s">
        <v>120</v>
      </c>
      <c r="C39" s="7" t="s">
        <v>59</v>
      </c>
      <c r="E39" s="43" t="str">
        <f t="shared" si="0"/>
        <v>Vice-Diretor Superintendente</v>
      </c>
      <c r="F39" s="261"/>
      <c r="G39" s="17"/>
      <c r="H39" s="28"/>
    </row>
    <row r="40" spans="1:19" x14ac:dyDescent="0.25">
      <c r="A40" s="7">
        <v>39</v>
      </c>
      <c r="B40" s="7" t="s">
        <v>121</v>
      </c>
      <c r="C40" s="7" t="s">
        <v>59</v>
      </c>
      <c r="E40" s="45"/>
      <c r="F40" s="33"/>
      <c r="G40" s="17"/>
      <c r="H40" s="28"/>
    </row>
    <row r="41" spans="1:19" x14ac:dyDescent="0.25">
      <c r="A41" s="7">
        <v>40</v>
      </c>
      <c r="B41" s="7" t="s">
        <v>122</v>
      </c>
      <c r="C41" s="7" t="s">
        <v>59</v>
      </c>
      <c r="E41" s="45"/>
      <c r="F41" s="33"/>
      <c r="G41" s="17"/>
      <c r="H41" s="28"/>
    </row>
    <row r="42" spans="1:19" x14ac:dyDescent="0.25">
      <c r="A42" s="7">
        <v>41</v>
      </c>
      <c r="B42" s="7" t="s">
        <v>123</v>
      </c>
      <c r="C42" s="7" t="s">
        <v>59</v>
      </c>
      <c r="E42" s="32" t="s">
        <v>124</v>
      </c>
      <c r="F42" s="24"/>
      <c r="G42" s="17"/>
      <c r="H42" s="28"/>
    </row>
    <row r="43" spans="1:19" x14ac:dyDescent="0.25">
      <c r="A43" s="7">
        <v>42</v>
      </c>
      <c r="B43" s="7" t="s">
        <v>125</v>
      </c>
      <c r="C43" s="7" t="s">
        <v>59</v>
      </c>
      <c r="E43" s="32" t="s">
        <v>126</v>
      </c>
      <c r="F43" s="24"/>
      <c r="G43" s="17"/>
      <c r="H43" s="28"/>
    </row>
    <row r="44" spans="1:19" x14ac:dyDescent="0.25">
      <c r="A44" s="7">
        <v>43</v>
      </c>
      <c r="B44" s="7" t="s">
        <v>127</v>
      </c>
      <c r="C44" s="7" t="s">
        <v>59</v>
      </c>
      <c r="E44" s="46" t="s">
        <v>128</v>
      </c>
      <c r="F44" s="47"/>
      <c r="G44" s="17"/>
      <c r="H44" s="28"/>
    </row>
    <row r="45" spans="1:19" x14ac:dyDescent="0.25">
      <c r="A45" s="7">
        <v>44</v>
      </c>
      <c r="B45" s="7" t="s">
        <v>129</v>
      </c>
      <c r="C45" s="7" t="s">
        <v>59</v>
      </c>
      <c r="E45" s="48" t="s">
        <v>130</v>
      </c>
      <c r="F45" s="49"/>
      <c r="G45" s="17"/>
      <c r="H45" s="28"/>
    </row>
    <row r="46" spans="1:19" x14ac:dyDescent="0.25">
      <c r="A46" s="7">
        <v>45</v>
      </c>
      <c r="B46" s="7" t="s">
        <v>131</v>
      </c>
      <c r="C46" s="7" t="s">
        <v>59</v>
      </c>
      <c r="E46" s="48" t="s">
        <v>132</v>
      </c>
      <c r="F46" s="49"/>
      <c r="G46" s="44"/>
      <c r="H46" s="28"/>
    </row>
    <row r="47" spans="1:19" x14ac:dyDescent="0.25">
      <c r="A47" s="7">
        <v>46</v>
      </c>
      <c r="B47" s="7" t="s">
        <v>133</v>
      </c>
      <c r="C47" s="7" t="s">
        <v>59</v>
      </c>
      <c r="E47" s="48" t="s">
        <v>134</v>
      </c>
      <c r="F47" s="49"/>
      <c r="G47" s="44"/>
      <c r="H47" s="28"/>
    </row>
    <row r="48" spans="1:19" x14ac:dyDescent="0.25">
      <c r="A48" s="7">
        <v>47</v>
      </c>
      <c r="B48" s="7" t="s">
        <v>135</v>
      </c>
      <c r="C48" s="7" t="s">
        <v>59</v>
      </c>
      <c r="E48" s="48" t="s">
        <v>136</v>
      </c>
      <c r="F48" s="49"/>
      <c r="G48" s="44"/>
      <c r="H48" s="28"/>
    </row>
    <row r="49" spans="1:8" x14ac:dyDescent="0.25">
      <c r="A49" s="7">
        <v>48</v>
      </c>
      <c r="B49" s="7" t="s">
        <v>137</v>
      </c>
      <c r="C49" s="7" t="s">
        <v>59</v>
      </c>
      <c r="E49" s="48" t="s">
        <v>138</v>
      </c>
      <c r="F49" s="49"/>
      <c r="G49" s="44"/>
      <c r="H49" s="28"/>
    </row>
    <row r="50" spans="1:8" x14ac:dyDescent="0.25">
      <c r="A50" s="7">
        <v>49</v>
      </c>
      <c r="B50" s="7" t="s">
        <v>139</v>
      </c>
      <c r="C50" s="7" t="s">
        <v>59</v>
      </c>
      <c r="E50" s="48" t="s">
        <v>140</v>
      </c>
      <c r="F50" s="24"/>
      <c r="G50" s="44"/>
      <c r="H50" s="28"/>
    </row>
    <row r="51" spans="1:8" x14ac:dyDescent="0.25">
      <c r="A51" s="7">
        <v>50</v>
      </c>
      <c r="B51" s="7" t="s">
        <v>141</v>
      </c>
      <c r="C51" s="7" t="s">
        <v>59</v>
      </c>
      <c r="E51" s="50" t="s">
        <v>142</v>
      </c>
      <c r="F51" s="49"/>
      <c r="G51" s="17"/>
      <c r="H51" s="28"/>
    </row>
    <row r="52" spans="1:8" x14ac:dyDescent="0.25">
      <c r="A52" s="7">
        <v>51</v>
      </c>
      <c r="B52" s="7" t="s">
        <v>143</v>
      </c>
      <c r="C52" s="7" t="s">
        <v>59</v>
      </c>
      <c r="E52" s="50" t="s">
        <v>144</v>
      </c>
      <c r="F52" s="49"/>
      <c r="G52" s="17"/>
      <c r="H52" s="28"/>
    </row>
    <row r="53" spans="1:8" x14ac:dyDescent="0.25">
      <c r="A53" s="7">
        <v>52</v>
      </c>
      <c r="B53" s="7" t="s">
        <v>145</v>
      </c>
      <c r="C53" s="7" t="s">
        <v>59</v>
      </c>
      <c r="E53" s="48" t="s">
        <v>146</v>
      </c>
      <c r="F53" s="49"/>
      <c r="G53" s="17"/>
      <c r="H53" s="28"/>
    </row>
    <row r="54" spans="1:8" x14ac:dyDescent="0.25">
      <c r="A54" s="7">
        <v>53</v>
      </c>
      <c r="B54" s="7" t="s">
        <v>147</v>
      </c>
      <c r="C54" s="7" t="s">
        <v>59</v>
      </c>
      <c r="E54" s="48" t="s">
        <v>148</v>
      </c>
      <c r="F54" s="49"/>
      <c r="G54" s="17"/>
      <c r="H54" s="28"/>
    </row>
    <row r="55" spans="1:8" x14ac:dyDescent="0.25">
      <c r="A55" s="7">
        <v>54</v>
      </c>
      <c r="B55" s="7" t="s">
        <v>149</v>
      </c>
      <c r="C55" s="7" t="s">
        <v>59</v>
      </c>
      <c r="E55" s="48" t="s">
        <v>150</v>
      </c>
      <c r="F55" s="49"/>
      <c r="G55" s="17"/>
      <c r="H55" s="28"/>
    </row>
    <row r="56" spans="1:8" x14ac:dyDescent="0.25">
      <c r="A56" s="7">
        <v>55</v>
      </c>
      <c r="B56" s="7" t="s">
        <v>151</v>
      </c>
      <c r="C56" s="7" t="s">
        <v>59</v>
      </c>
      <c r="E56" s="48" t="s">
        <v>152</v>
      </c>
      <c r="F56" s="49"/>
      <c r="G56" s="17"/>
      <c r="H56" s="28"/>
    </row>
    <row r="57" spans="1:8" x14ac:dyDescent="0.25">
      <c r="A57" s="7">
        <v>56</v>
      </c>
      <c r="B57" s="7" t="s">
        <v>153</v>
      </c>
      <c r="C57" s="7" t="s">
        <v>59</v>
      </c>
      <c r="E57" s="48" t="s">
        <v>154</v>
      </c>
      <c r="F57" s="24"/>
      <c r="G57" s="17"/>
      <c r="H57" s="28"/>
    </row>
    <row r="58" spans="1:8" x14ac:dyDescent="0.25">
      <c r="A58" s="7">
        <v>57</v>
      </c>
      <c r="B58" s="7" t="s">
        <v>155</v>
      </c>
      <c r="C58" s="7" t="s">
        <v>59</v>
      </c>
      <c r="E58" s="48" t="s">
        <v>156</v>
      </c>
      <c r="F58" s="24"/>
      <c r="G58" s="17"/>
      <c r="H58" s="28"/>
    </row>
    <row r="59" spans="1:8" x14ac:dyDescent="0.25">
      <c r="A59" s="7">
        <v>58</v>
      </c>
      <c r="B59" s="7" t="s">
        <v>157</v>
      </c>
      <c r="C59" s="7" t="s">
        <v>59</v>
      </c>
      <c r="E59" s="48" t="s">
        <v>158</v>
      </c>
      <c r="F59" s="24"/>
      <c r="G59" s="17"/>
      <c r="H59" s="28"/>
    </row>
    <row r="60" spans="1:8" x14ac:dyDescent="0.25">
      <c r="A60" s="7">
        <v>59</v>
      </c>
      <c r="B60" s="7" t="s">
        <v>159</v>
      </c>
      <c r="C60" s="7" t="s">
        <v>59</v>
      </c>
      <c r="E60" s="48" t="s">
        <v>160</v>
      </c>
      <c r="F60" s="24"/>
      <c r="G60" s="17"/>
      <c r="H60" s="28"/>
    </row>
    <row r="61" spans="1:8" x14ac:dyDescent="0.25">
      <c r="A61" s="7">
        <v>60</v>
      </c>
      <c r="B61" s="7" t="s">
        <v>161</v>
      </c>
      <c r="C61" s="7" t="s">
        <v>59</v>
      </c>
      <c r="E61" s="48" t="s">
        <v>162</v>
      </c>
      <c r="F61" s="24"/>
      <c r="G61" s="17"/>
      <c r="H61" s="28"/>
    </row>
    <row r="62" spans="1:8" x14ac:dyDescent="0.25">
      <c r="A62" s="7">
        <v>61</v>
      </c>
      <c r="B62" s="7" t="s">
        <v>163</v>
      </c>
      <c r="C62" s="7" t="s">
        <v>59</v>
      </c>
      <c r="E62" s="48" t="s">
        <v>164</v>
      </c>
      <c r="F62" s="24"/>
      <c r="G62" s="17"/>
      <c r="H62" s="28"/>
    </row>
    <row r="63" spans="1:8" x14ac:dyDescent="0.25">
      <c r="A63" s="7">
        <v>62</v>
      </c>
      <c r="B63" s="7" t="s">
        <v>165</v>
      </c>
      <c r="C63" s="7" t="s">
        <v>59</v>
      </c>
      <c r="E63" s="48" t="s">
        <v>166</v>
      </c>
      <c r="F63" s="24"/>
      <c r="G63" s="28"/>
      <c r="H63" s="10"/>
    </row>
    <row r="64" spans="1:8" x14ac:dyDescent="0.25">
      <c r="A64" s="7">
        <v>63</v>
      </c>
      <c r="B64" s="7" t="s">
        <v>167</v>
      </c>
      <c r="C64" s="7" t="s">
        <v>59</v>
      </c>
      <c r="E64" s="48" t="s">
        <v>168</v>
      </c>
      <c r="F64" s="24"/>
      <c r="G64" s="28"/>
      <c r="H64" s="10"/>
    </row>
    <row r="65" spans="1:8" x14ac:dyDescent="0.25">
      <c r="A65" s="7">
        <v>64</v>
      </c>
      <c r="B65" s="7" t="s">
        <v>169</v>
      </c>
      <c r="C65" s="7" t="s">
        <v>59</v>
      </c>
      <c r="E65" s="48" t="s">
        <v>170</v>
      </c>
      <c r="F65" s="24"/>
      <c r="G65" s="28"/>
      <c r="H65" s="10"/>
    </row>
    <row r="66" spans="1:8" x14ac:dyDescent="0.25">
      <c r="A66" s="7">
        <v>65</v>
      </c>
      <c r="B66" s="7" t="s">
        <v>171</v>
      </c>
      <c r="C66" s="7" t="s">
        <v>59</v>
      </c>
      <c r="E66" s="48" t="s">
        <v>172</v>
      </c>
      <c r="F66" s="24"/>
      <c r="G66" s="28"/>
      <c r="H66" s="10"/>
    </row>
    <row r="67" spans="1:8" x14ac:dyDescent="0.25">
      <c r="A67" s="7">
        <v>66</v>
      </c>
      <c r="B67" s="7" t="s">
        <v>173</v>
      </c>
      <c r="C67" s="7" t="s">
        <v>59</v>
      </c>
      <c r="E67" s="48" t="s">
        <v>174</v>
      </c>
      <c r="F67" s="24"/>
      <c r="G67" s="28"/>
      <c r="H67" s="10"/>
    </row>
    <row r="68" spans="1:8" x14ac:dyDescent="0.25">
      <c r="A68" s="7">
        <v>67</v>
      </c>
      <c r="B68" s="7" t="s">
        <v>175</v>
      </c>
      <c r="C68" s="7" t="s">
        <v>59</v>
      </c>
      <c r="E68" s="48" t="s">
        <v>176</v>
      </c>
      <c r="F68" s="24"/>
      <c r="G68" s="28"/>
      <c r="H68" s="10"/>
    </row>
    <row r="69" spans="1:8" x14ac:dyDescent="0.25">
      <c r="A69" s="7">
        <v>68</v>
      </c>
      <c r="B69" s="7" t="s">
        <v>177</v>
      </c>
      <c r="C69" s="7" t="s">
        <v>59</v>
      </c>
      <c r="E69" s="48" t="s">
        <v>178</v>
      </c>
      <c r="F69" s="24"/>
      <c r="G69" s="28"/>
      <c r="H69" s="10"/>
    </row>
    <row r="70" spans="1:8" x14ac:dyDescent="0.25">
      <c r="A70" s="7">
        <v>69</v>
      </c>
      <c r="B70" s="7" t="s">
        <v>179</v>
      </c>
      <c r="C70" s="7" t="s">
        <v>59</v>
      </c>
      <c r="E70" s="48" t="s">
        <v>180</v>
      </c>
      <c r="F70" s="24"/>
      <c r="G70" s="28"/>
      <c r="H70" s="10"/>
    </row>
    <row r="71" spans="1:8" x14ac:dyDescent="0.25">
      <c r="A71" s="7">
        <v>70</v>
      </c>
      <c r="B71" s="7" t="s">
        <v>181</v>
      </c>
      <c r="C71" s="7" t="s">
        <v>59</v>
      </c>
      <c r="E71" s="48" t="s">
        <v>182</v>
      </c>
      <c r="F71" s="24"/>
      <c r="G71" s="28"/>
      <c r="H71" s="10"/>
    </row>
    <row r="72" spans="1:8" x14ac:dyDescent="0.25">
      <c r="A72" s="7">
        <v>71</v>
      </c>
      <c r="B72" s="7" t="s">
        <v>183</v>
      </c>
      <c r="C72" s="7" t="s">
        <v>59</v>
      </c>
      <c r="E72" s="48" t="s">
        <v>184</v>
      </c>
      <c r="F72" s="24"/>
      <c r="G72" s="28"/>
      <c r="H72" s="10"/>
    </row>
    <row r="73" spans="1:8" x14ac:dyDescent="0.25">
      <c r="A73" s="7">
        <v>72</v>
      </c>
      <c r="B73" s="7" t="s">
        <v>185</v>
      </c>
      <c r="C73" s="7" t="s">
        <v>59</v>
      </c>
      <c r="E73" s="48" t="s">
        <v>186</v>
      </c>
      <c r="F73" s="24"/>
      <c r="G73" s="28"/>
      <c r="H73" s="10"/>
    </row>
    <row r="74" spans="1:8" x14ac:dyDescent="0.25">
      <c r="A74" s="7">
        <v>73</v>
      </c>
      <c r="B74" s="7" t="s">
        <v>187</v>
      </c>
      <c r="C74" s="7" t="s">
        <v>59</v>
      </c>
      <c r="E74" s="48" t="s">
        <v>188</v>
      </c>
      <c r="F74" s="24"/>
      <c r="G74" s="28"/>
      <c r="H74" s="10"/>
    </row>
    <row r="75" spans="1:8" x14ac:dyDescent="0.25">
      <c r="A75" s="7">
        <v>74</v>
      </c>
      <c r="B75" s="7" t="s">
        <v>189</v>
      </c>
      <c r="C75" s="7" t="s">
        <v>59</v>
      </c>
      <c r="E75" s="48" t="s">
        <v>190</v>
      </c>
      <c r="F75" s="24"/>
      <c r="G75" s="28"/>
      <c r="H75" s="10"/>
    </row>
    <row r="76" spans="1:8" x14ac:dyDescent="0.25">
      <c r="A76" s="7">
        <v>75</v>
      </c>
      <c r="B76" s="7" t="s">
        <v>191</v>
      </c>
      <c r="C76" s="7" t="s">
        <v>59</v>
      </c>
      <c r="E76" s="48" t="s">
        <v>192</v>
      </c>
      <c r="F76" s="24"/>
      <c r="G76" s="28"/>
      <c r="H76" s="10"/>
    </row>
    <row r="77" spans="1:8" x14ac:dyDescent="0.25">
      <c r="A77" s="7">
        <v>76</v>
      </c>
      <c r="B77" s="7" t="s">
        <v>193</v>
      </c>
      <c r="C77" s="7" t="s">
        <v>59</v>
      </c>
      <c r="E77" s="48" t="s">
        <v>194</v>
      </c>
      <c r="F77" s="24"/>
      <c r="G77" s="28"/>
      <c r="H77" s="10"/>
    </row>
    <row r="78" spans="1:8" x14ac:dyDescent="0.25">
      <c r="A78" s="7">
        <v>77</v>
      </c>
      <c r="B78" s="7" t="s">
        <v>195</v>
      </c>
      <c r="C78" s="7" t="s">
        <v>59</v>
      </c>
      <c r="E78" s="48" t="s">
        <v>196</v>
      </c>
      <c r="F78" s="24"/>
      <c r="G78" s="28"/>
      <c r="H78" s="10"/>
    </row>
    <row r="79" spans="1:8" x14ac:dyDescent="0.25">
      <c r="A79" s="7">
        <v>78</v>
      </c>
      <c r="B79" s="7" t="s">
        <v>197</v>
      </c>
      <c r="C79" s="7" t="s">
        <v>59</v>
      </c>
      <c r="E79" s="48" t="s">
        <v>198</v>
      </c>
      <c r="F79" s="24"/>
      <c r="G79" s="28"/>
      <c r="H79" s="10"/>
    </row>
    <row r="80" spans="1:8" x14ac:dyDescent="0.25">
      <c r="A80" s="7">
        <v>79</v>
      </c>
      <c r="B80" s="7" t="s">
        <v>199</v>
      </c>
      <c r="C80" s="7" t="s">
        <v>59</v>
      </c>
      <c r="E80" s="51"/>
      <c r="F80" s="24"/>
      <c r="G80" s="28"/>
      <c r="H80" s="10"/>
    </row>
    <row r="81" spans="1:8" x14ac:dyDescent="0.25">
      <c r="A81" s="7">
        <v>80</v>
      </c>
      <c r="B81" s="7" t="s">
        <v>200</v>
      </c>
      <c r="C81" s="7" t="s">
        <v>59</v>
      </c>
      <c r="E81" s="45"/>
      <c r="F81" s="52" t="s">
        <v>18</v>
      </c>
      <c r="G81" s="28"/>
      <c r="H81" s="10"/>
    </row>
    <row r="82" spans="1:8" x14ac:dyDescent="0.25">
      <c r="A82" s="7">
        <v>81</v>
      </c>
      <c r="B82" s="7" t="s">
        <v>201</v>
      </c>
      <c r="C82" s="7" t="s">
        <v>59</v>
      </c>
      <c r="E82" s="16" t="s">
        <v>202</v>
      </c>
      <c r="F82" s="13" t="s">
        <v>46</v>
      </c>
      <c r="G82" s="52" t="s">
        <v>17</v>
      </c>
      <c r="H82" s="10"/>
    </row>
    <row r="83" spans="1:8" x14ac:dyDescent="0.25">
      <c r="A83" s="7">
        <v>82</v>
      </c>
      <c r="B83" s="7" t="s">
        <v>203</v>
      </c>
      <c r="C83" s="7" t="s">
        <v>59</v>
      </c>
      <c r="E83" s="53" t="s">
        <v>204</v>
      </c>
      <c r="F83" s="13"/>
      <c r="G83" s="27" t="s">
        <v>59</v>
      </c>
      <c r="H83" s="10"/>
    </row>
    <row r="84" spans="1:8" x14ac:dyDescent="0.25">
      <c r="A84" s="7">
        <v>83</v>
      </c>
      <c r="B84" s="7" t="s">
        <v>205</v>
      </c>
      <c r="C84" s="7" t="s">
        <v>59</v>
      </c>
      <c r="E84" s="53" t="s">
        <v>23</v>
      </c>
      <c r="F84" s="13"/>
      <c r="G84" s="27" t="s">
        <v>59</v>
      </c>
      <c r="H84" s="10"/>
    </row>
    <row r="85" spans="1:8" x14ac:dyDescent="0.25">
      <c r="A85" s="7">
        <v>84</v>
      </c>
      <c r="B85" s="7" t="s">
        <v>206</v>
      </c>
      <c r="C85" s="7" t="s">
        <v>59</v>
      </c>
      <c r="E85" s="53" t="s">
        <v>21</v>
      </c>
      <c r="F85" s="13" t="s">
        <v>46</v>
      </c>
      <c r="G85" s="27" t="s">
        <v>59</v>
      </c>
      <c r="H85" s="10"/>
    </row>
    <row r="86" spans="1:8" x14ac:dyDescent="0.25">
      <c r="A86" s="7">
        <v>85</v>
      </c>
      <c r="B86" s="7" t="s">
        <v>207</v>
      </c>
      <c r="C86" s="7" t="s">
        <v>59</v>
      </c>
      <c r="E86" s="53" t="s">
        <v>61</v>
      </c>
      <c r="F86" s="13" t="s">
        <v>46</v>
      </c>
      <c r="G86" s="27" t="s">
        <v>59</v>
      </c>
      <c r="H86" s="10"/>
    </row>
    <row r="87" spans="1:8" x14ac:dyDescent="0.25">
      <c r="A87" s="7">
        <v>86</v>
      </c>
      <c r="B87" s="7" t="s">
        <v>208</v>
      </c>
      <c r="C87" s="7" t="s">
        <v>59</v>
      </c>
      <c r="E87" s="53" t="s">
        <v>82</v>
      </c>
      <c r="F87" s="13" t="s">
        <v>46</v>
      </c>
      <c r="G87" s="27" t="s">
        <v>59</v>
      </c>
      <c r="H87" s="10"/>
    </row>
    <row r="88" spans="1:8" x14ac:dyDescent="0.25">
      <c r="A88" s="7">
        <v>87</v>
      </c>
      <c r="B88" s="7" t="s">
        <v>209</v>
      </c>
      <c r="C88" s="7" t="s">
        <v>59</v>
      </c>
      <c r="E88" s="53" t="s">
        <v>12</v>
      </c>
      <c r="F88" s="13" t="s">
        <v>46</v>
      </c>
      <c r="G88" s="27"/>
      <c r="H88" s="10"/>
    </row>
    <row r="89" spans="1:8" x14ac:dyDescent="0.25">
      <c r="A89" s="7">
        <v>88</v>
      </c>
      <c r="B89" s="7" t="s">
        <v>210</v>
      </c>
      <c r="C89" s="7" t="s">
        <v>59</v>
      </c>
      <c r="E89" s="53" t="s">
        <v>15</v>
      </c>
      <c r="F89" s="13" t="s">
        <v>46</v>
      </c>
      <c r="G89" s="27" t="s">
        <v>59</v>
      </c>
      <c r="H89" s="10"/>
    </row>
    <row r="90" spans="1:8" x14ac:dyDescent="0.25">
      <c r="A90" s="7">
        <v>89</v>
      </c>
      <c r="B90" s="7" t="s">
        <v>211</v>
      </c>
      <c r="C90" s="7" t="s">
        <v>59</v>
      </c>
      <c r="E90" s="10"/>
      <c r="F90" s="10"/>
      <c r="G90" s="27" t="s">
        <v>59</v>
      </c>
      <c r="H90" s="10"/>
    </row>
    <row r="91" spans="1:8" x14ac:dyDescent="0.25">
      <c r="A91" s="7">
        <v>90</v>
      </c>
      <c r="B91" s="7" t="s">
        <v>212</v>
      </c>
      <c r="C91" s="7" t="s">
        <v>59</v>
      </c>
      <c r="E91" s="10"/>
      <c r="F91" s="10"/>
      <c r="G91" s="10"/>
      <c r="H91" s="10"/>
    </row>
    <row r="92" spans="1:8" x14ac:dyDescent="0.25">
      <c r="A92" s="7">
        <v>91</v>
      </c>
      <c r="B92" s="7" t="s">
        <v>213</v>
      </c>
      <c r="C92" s="7" t="s">
        <v>59</v>
      </c>
      <c r="E92" s="10"/>
      <c r="F92" s="10"/>
      <c r="G92" s="10"/>
      <c r="H92" s="10"/>
    </row>
    <row r="93" spans="1:8" x14ac:dyDescent="0.25">
      <c r="A93" s="7">
        <v>92</v>
      </c>
      <c r="B93" s="7" t="s">
        <v>214</v>
      </c>
      <c r="C93" s="7" t="s">
        <v>59</v>
      </c>
      <c r="E93" s="10"/>
      <c r="F93" s="10"/>
      <c r="G93" s="10"/>
      <c r="H93" s="10"/>
    </row>
    <row r="94" spans="1:8" x14ac:dyDescent="0.25">
      <c r="A94" s="7">
        <v>93</v>
      </c>
      <c r="B94" s="7" t="s">
        <v>215</v>
      </c>
      <c r="C94" s="7" t="s">
        <v>59</v>
      </c>
      <c r="E94" s="10"/>
      <c r="F94" s="10"/>
      <c r="G94" s="10"/>
      <c r="H94" s="10"/>
    </row>
    <row r="95" spans="1:8" x14ac:dyDescent="0.25">
      <c r="A95" s="7">
        <v>94</v>
      </c>
      <c r="B95" s="7" t="s">
        <v>216</v>
      </c>
      <c r="C95" s="7" t="s">
        <v>59</v>
      </c>
      <c r="E95" s="10"/>
      <c r="F95" s="10"/>
      <c r="G95" s="10"/>
      <c r="H95" s="10"/>
    </row>
    <row r="96" spans="1:8" x14ac:dyDescent="0.25">
      <c r="A96" s="7">
        <v>95</v>
      </c>
      <c r="B96" s="7" t="s">
        <v>217</v>
      </c>
      <c r="C96" s="7" t="s">
        <v>59</v>
      </c>
      <c r="E96" s="10"/>
      <c r="F96" s="10"/>
      <c r="G96" s="10"/>
      <c r="H96" s="10"/>
    </row>
    <row r="97" spans="1:8" x14ac:dyDescent="0.25">
      <c r="A97" s="7">
        <v>96</v>
      </c>
      <c r="B97" s="7" t="s">
        <v>218</v>
      </c>
      <c r="C97" s="7" t="s">
        <v>59</v>
      </c>
      <c r="E97" s="10"/>
      <c r="F97" s="10"/>
      <c r="G97" s="10"/>
      <c r="H97" s="10"/>
    </row>
    <row r="98" spans="1:8" x14ac:dyDescent="0.25">
      <c r="A98" s="7">
        <v>97</v>
      </c>
      <c r="B98" s="7" t="s">
        <v>219</v>
      </c>
      <c r="C98" s="7" t="s">
        <v>59</v>
      </c>
      <c r="E98" s="10"/>
      <c r="F98" s="10"/>
      <c r="G98" s="10"/>
      <c r="H98" s="10"/>
    </row>
    <row r="99" spans="1:8" x14ac:dyDescent="0.25">
      <c r="A99" s="7">
        <v>98</v>
      </c>
      <c r="B99" s="7" t="s">
        <v>220</v>
      </c>
      <c r="C99" s="7" t="s">
        <v>59</v>
      </c>
      <c r="E99" s="10"/>
      <c r="F99" s="10"/>
      <c r="G99" s="10"/>
      <c r="H99" s="10"/>
    </row>
    <row r="100" spans="1:8" x14ac:dyDescent="0.25">
      <c r="A100" s="7">
        <v>99</v>
      </c>
      <c r="B100" s="7" t="s">
        <v>221</v>
      </c>
      <c r="C100" s="7" t="s">
        <v>59</v>
      </c>
      <c r="E100" s="10"/>
      <c r="F100" s="10"/>
      <c r="G100" s="10"/>
      <c r="H100" s="10"/>
    </row>
    <row r="101" spans="1:8" x14ac:dyDescent="0.25">
      <c r="A101" s="7">
        <v>100</v>
      </c>
      <c r="B101" s="7" t="s">
        <v>222</v>
      </c>
      <c r="C101" s="7" t="s">
        <v>59</v>
      </c>
      <c r="E101" s="10"/>
      <c r="F101" s="10"/>
      <c r="G101" s="10"/>
      <c r="H101" s="10"/>
    </row>
    <row r="102" spans="1:8" x14ac:dyDescent="0.25">
      <c r="A102" s="7">
        <v>101</v>
      </c>
      <c r="B102" s="7" t="s">
        <v>223</v>
      </c>
      <c r="C102" s="7" t="s">
        <v>59</v>
      </c>
      <c r="E102" s="10"/>
      <c r="F102" s="10"/>
      <c r="G102" s="10"/>
      <c r="H102" s="10"/>
    </row>
    <row r="103" spans="1:8" x14ac:dyDescent="0.25">
      <c r="A103" s="7">
        <v>102</v>
      </c>
      <c r="B103" s="7" t="s">
        <v>224</v>
      </c>
      <c r="C103" s="7" t="s">
        <v>59</v>
      </c>
      <c r="E103" s="10"/>
      <c r="F103" s="10"/>
      <c r="G103" s="10"/>
      <c r="H103" s="10"/>
    </row>
    <row r="104" spans="1:8" x14ac:dyDescent="0.25">
      <c r="A104" s="7">
        <v>103</v>
      </c>
      <c r="B104" s="7" t="s">
        <v>225</v>
      </c>
      <c r="C104" s="7" t="s">
        <v>59</v>
      </c>
      <c r="E104" s="10"/>
      <c r="F104" s="10"/>
      <c r="G104" s="10"/>
      <c r="H104" s="10"/>
    </row>
    <row r="105" spans="1:8" x14ac:dyDescent="0.25">
      <c r="A105" s="7">
        <v>104</v>
      </c>
      <c r="B105" s="7" t="s">
        <v>226</v>
      </c>
      <c r="C105" s="7" t="s">
        <v>59</v>
      </c>
      <c r="E105" s="10"/>
      <c r="F105" s="10"/>
      <c r="G105" s="10"/>
      <c r="H105" s="10"/>
    </row>
    <row r="106" spans="1:8" x14ac:dyDescent="0.25">
      <c r="A106" s="7">
        <v>105</v>
      </c>
      <c r="B106" s="7" t="s">
        <v>227</v>
      </c>
      <c r="C106" s="7" t="s">
        <v>46</v>
      </c>
      <c r="E106" s="10"/>
      <c r="F106" s="10"/>
      <c r="G106" s="10"/>
      <c r="H106" s="10"/>
    </row>
    <row r="107" spans="1:8" x14ac:dyDescent="0.25">
      <c r="A107" s="7">
        <v>106</v>
      </c>
      <c r="B107" s="7" t="s">
        <v>228</v>
      </c>
      <c r="C107" s="7" t="s">
        <v>46</v>
      </c>
      <c r="E107" s="10"/>
      <c r="F107" s="10"/>
      <c r="G107" s="10"/>
      <c r="H107" s="10"/>
    </row>
    <row r="108" spans="1:8" x14ac:dyDescent="0.25">
      <c r="A108" s="7">
        <v>107</v>
      </c>
      <c r="B108" s="7" t="s">
        <v>229</v>
      </c>
      <c r="C108" s="7" t="s">
        <v>59</v>
      </c>
      <c r="E108" s="10"/>
      <c r="F108" s="10"/>
      <c r="G108" s="10"/>
      <c r="H108" s="10"/>
    </row>
    <row r="109" spans="1:8" x14ac:dyDescent="0.25">
      <c r="A109" s="7">
        <v>108</v>
      </c>
      <c r="B109" s="7" t="s">
        <v>230</v>
      </c>
      <c r="C109" s="7" t="s">
        <v>59</v>
      </c>
      <c r="E109" s="10"/>
      <c r="F109" s="10"/>
      <c r="G109" s="10"/>
      <c r="H109" s="10"/>
    </row>
    <row r="110" spans="1:8" x14ac:dyDescent="0.25">
      <c r="A110" s="7">
        <v>109</v>
      </c>
      <c r="B110" s="7" t="s">
        <v>231</v>
      </c>
      <c r="C110" s="7" t="s">
        <v>46</v>
      </c>
      <c r="E110" s="10"/>
      <c r="F110" s="10"/>
      <c r="G110" s="10"/>
      <c r="H110" s="10"/>
    </row>
    <row r="111" spans="1:8" x14ac:dyDescent="0.25">
      <c r="A111" s="7">
        <v>110</v>
      </c>
      <c r="B111" s="7" t="s">
        <v>232</v>
      </c>
      <c r="C111" s="7" t="s">
        <v>59</v>
      </c>
      <c r="E111" s="10"/>
      <c r="F111" s="10"/>
      <c r="G111" s="10"/>
      <c r="H111" s="10"/>
    </row>
    <row r="112" spans="1:8" x14ac:dyDescent="0.25">
      <c r="A112" s="7">
        <v>111</v>
      </c>
      <c r="B112" s="7" t="s">
        <v>233</v>
      </c>
      <c r="C112" s="7" t="s">
        <v>46</v>
      </c>
      <c r="E112" s="10"/>
      <c r="F112" s="10"/>
      <c r="G112" s="10"/>
      <c r="H112" s="10"/>
    </row>
    <row r="113" spans="1:8" x14ac:dyDescent="0.25">
      <c r="A113" s="7">
        <v>112</v>
      </c>
      <c r="B113" s="7" t="s">
        <v>234</v>
      </c>
      <c r="C113" s="7" t="s">
        <v>46</v>
      </c>
      <c r="E113" s="10"/>
      <c r="F113" s="10"/>
      <c r="G113" s="10"/>
      <c r="H113" s="10"/>
    </row>
    <row r="114" spans="1:8" x14ac:dyDescent="0.25">
      <c r="A114" s="7">
        <v>113</v>
      </c>
      <c r="B114" s="7" t="s">
        <v>235</v>
      </c>
      <c r="C114" s="7" t="s">
        <v>46</v>
      </c>
      <c r="E114" s="10"/>
      <c r="F114" s="10"/>
      <c r="G114" s="10"/>
      <c r="H114" s="10"/>
    </row>
    <row r="115" spans="1:8" x14ac:dyDescent="0.25">
      <c r="A115" s="7">
        <v>114</v>
      </c>
      <c r="B115" s="7" t="s">
        <v>236</v>
      </c>
      <c r="C115" s="7" t="s">
        <v>46</v>
      </c>
      <c r="E115" s="10"/>
      <c r="F115" s="10"/>
      <c r="G115" s="10"/>
      <c r="H115" s="10"/>
    </row>
    <row r="116" spans="1:8" x14ac:dyDescent="0.25">
      <c r="A116" s="7">
        <v>115</v>
      </c>
      <c r="B116" s="7" t="s">
        <v>237</v>
      </c>
      <c r="C116" s="7" t="s">
        <v>59</v>
      </c>
      <c r="E116" s="10"/>
      <c r="F116" s="10"/>
      <c r="G116" s="10"/>
      <c r="H116" s="10"/>
    </row>
    <row r="117" spans="1:8" x14ac:dyDescent="0.25">
      <c r="A117" s="7">
        <v>116</v>
      </c>
      <c r="B117" s="7" t="s">
        <v>238</v>
      </c>
      <c r="C117" s="7" t="s">
        <v>59</v>
      </c>
      <c r="E117" s="10"/>
      <c r="F117" s="10"/>
      <c r="G117" s="10"/>
      <c r="H117" s="10"/>
    </row>
    <row r="118" spans="1:8" x14ac:dyDescent="0.25">
      <c r="A118" s="7">
        <v>117</v>
      </c>
      <c r="B118" s="7" t="s">
        <v>239</v>
      </c>
      <c r="C118" s="7" t="s">
        <v>59</v>
      </c>
      <c r="E118" s="10"/>
      <c r="F118" s="10"/>
      <c r="G118" s="10"/>
      <c r="H118" s="10"/>
    </row>
    <row r="119" spans="1:8" x14ac:dyDescent="0.25">
      <c r="A119" s="7">
        <v>118</v>
      </c>
      <c r="B119" s="7" t="s">
        <v>240</v>
      </c>
      <c r="C119" s="7" t="s">
        <v>59</v>
      </c>
      <c r="E119" s="10"/>
      <c r="F119" s="10"/>
      <c r="G119" s="10"/>
      <c r="H119" s="10"/>
    </row>
    <row r="120" spans="1:8" x14ac:dyDescent="0.25">
      <c r="A120" s="7">
        <v>119</v>
      </c>
      <c r="B120" s="7" t="s">
        <v>241</v>
      </c>
      <c r="C120" s="7" t="s">
        <v>46</v>
      </c>
      <c r="E120" s="10"/>
      <c r="F120" s="10"/>
      <c r="G120" s="10"/>
      <c r="H120" s="10"/>
    </row>
    <row r="121" spans="1:8" x14ac:dyDescent="0.25">
      <c r="A121" s="7">
        <v>120</v>
      </c>
      <c r="B121" s="7" t="s">
        <v>242</v>
      </c>
      <c r="C121" s="7" t="s">
        <v>46</v>
      </c>
      <c r="E121" s="10"/>
      <c r="F121" s="10"/>
      <c r="G121" s="10"/>
      <c r="H121" s="10"/>
    </row>
    <row r="122" spans="1:8" x14ac:dyDescent="0.25">
      <c r="A122" s="7">
        <v>121</v>
      </c>
      <c r="B122" s="7" t="s">
        <v>243</v>
      </c>
      <c r="C122" s="7" t="s">
        <v>46</v>
      </c>
      <c r="E122" s="10"/>
      <c r="F122" s="10"/>
      <c r="G122" s="10"/>
      <c r="H122" s="10"/>
    </row>
    <row r="123" spans="1:8" x14ac:dyDescent="0.25">
      <c r="A123" s="7">
        <v>122</v>
      </c>
      <c r="B123" s="7" t="s">
        <v>244</v>
      </c>
      <c r="C123" s="7" t="s">
        <v>59</v>
      </c>
      <c r="E123" s="10"/>
      <c r="F123" s="10"/>
      <c r="G123" s="10"/>
      <c r="H123" s="10"/>
    </row>
    <row r="124" spans="1:8" x14ac:dyDescent="0.25">
      <c r="A124" s="7">
        <v>123</v>
      </c>
      <c r="B124" s="7" t="s">
        <v>245</v>
      </c>
      <c r="C124" s="7" t="s">
        <v>59</v>
      </c>
      <c r="E124" s="10"/>
      <c r="F124" s="10"/>
      <c r="G124" s="10"/>
      <c r="H124" s="10"/>
    </row>
    <row r="125" spans="1:8" x14ac:dyDescent="0.25">
      <c r="A125" s="7">
        <v>124</v>
      </c>
      <c r="B125" s="7" t="s">
        <v>246</v>
      </c>
      <c r="C125" s="7" t="s">
        <v>59</v>
      </c>
      <c r="E125" s="10"/>
      <c r="F125" s="10"/>
      <c r="G125" s="10"/>
      <c r="H125" s="10"/>
    </row>
    <row r="126" spans="1:8" x14ac:dyDescent="0.25">
      <c r="A126" s="7">
        <v>125</v>
      </c>
      <c r="B126" s="7" t="s">
        <v>247</v>
      </c>
      <c r="C126" s="7" t="s">
        <v>59</v>
      </c>
      <c r="E126" s="10"/>
      <c r="F126" s="10"/>
      <c r="G126" s="10"/>
      <c r="H126" s="10"/>
    </row>
    <row r="127" spans="1:8" x14ac:dyDescent="0.25">
      <c r="A127" s="7">
        <v>126</v>
      </c>
      <c r="B127" s="7" t="s">
        <v>248</v>
      </c>
      <c r="C127" s="7" t="s">
        <v>46</v>
      </c>
      <c r="E127" s="10"/>
      <c r="F127" s="10"/>
      <c r="G127" s="10"/>
    </row>
    <row r="128" spans="1:8" x14ac:dyDescent="0.25">
      <c r="A128" s="7">
        <v>127</v>
      </c>
      <c r="B128" s="7" t="s">
        <v>249</v>
      </c>
      <c r="C128" s="7" t="s">
        <v>46</v>
      </c>
      <c r="F128" s="10"/>
      <c r="G128" s="10"/>
    </row>
    <row r="129" spans="1:7" x14ac:dyDescent="0.25">
      <c r="A129" s="7">
        <v>128</v>
      </c>
      <c r="B129" s="7" t="s">
        <v>250</v>
      </c>
      <c r="C129" s="7" t="s">
        <v>59</v>
      </c>
      <c r="F129" s="10"/>
      <c r="G129" s="10"/>
    </row>
    <row r="130" spans="1:7" x14ac:dyDescent="0.25">
      <c r="A130" s="7">
        <v>129</v>
      </c>
      <c r="B130" s="7" t="s">
        <v>251</v>
      </c>
      <c r="C130" s="7" t="s">
        <v>46</v>
      </c>
      <c r="F130" s="10"/>
      <c r="G130" s="10"/>
    </row>
    <row r="131" spans="1:7" x14ac:dyDescent="0.25">
      <c r="A131" s="7">
        <v>130</v>
      </c>
      <c r="B131" s="7" t="s">
        <v>252</v>
      </c>
      <c r="C131" s="7" t="s">
        <v>46</v>
      </c>
      <c r="F131" s="10"/>
    </row>
    <row r="132" spans="1:7" x14ac:dyDescent="0.25">
      <c r="A132" s="7">
        <v>131</v>
      </c>
      <c r="B132" s="7" t="s">
        <v>253</v>
      </c>
      <c r="C132" s="7" t="s">
        <v>46</v>
      </c>
      <c r="F132" s="10"/>
    </row>
    <row r="133" spans="1:7" x14ac:dyDescent="0.25">
      <c r="A133" s="7">
        <v>132</v>
      </c>
      <c r="B133" s="7" t="s">
        <v>254</v>
      </c>
      <c r="C133" s="7" t="s">
        <v>46</v>
      </c>
      <c r="F133" s="10"/>
    </row>
    <row r="134" spans="1:7" x14ac:dyDescent="0.25">
      <c r="A134" s="7">
        <v>133</v>
      </c>
      <c r="B134" s="7" t="s">
        <v>255</v>
      </c>
      <c r="C134" s="7" t="s">
        <v>46</v>
      </c>
      <c r="F134" s="10"/>
    </row>
    <row r="135" spans="1:7" x14ac:dyDescent="0.25">
      <c r="A135" s="7">
        <v>134</v>
      </c>
      <c r="B135" s="7" t="s">
        <v>256</v>
      </c>
      <c r="C135" s="7" t="s">
        <v>59</v>
      </c>
      <c r="F135" s="10"/>
    </row>
    <row r="136" spans="1:7" x14ac:dyDescent="0.25">
      <c r="A136" s="7">
        <v>135</v>
      </c>
      <c r="B136" s="7" t="s">
        <v>257</v>
      </c>
      <c r="C136" s="7" t="s">
        <v>59</v>
      </c>
      <c r="F136" s="10"/>
    </row>
    <row r="137" spans="1:7" x14ac:dyDescent="0.25">
      <c r="A137" s="7">
        <v>136</v>
      </c>
      <c r="B137" s="7" t="s">
        <v>258</v>
      </c>
      <c r="C137" s="7" t="s">
        <v>59</v>
      </c>
    </row>
    <row r="138" spans="1:7" x14ac:dyDescent="0.25">
      <c r="A138" s="7">
        <v>137</v>
      </c>
      <c r="B138" s="7" t="s">
        <v>259</v>
      </c>
      <c r="C138" s="7" t="s">
        <v>46</v>
      </c>
    </row>
    <row r="139" spans="1:7" x14ac:dyDescent="0.25">
      <c r="A139" s="7">
        <v>138</v>
      </c>
      <c r="B139" s="7" t="s">
        <v>260</v>
      </c>
      <c r="C139" s="7" t="s">
        <v>59</v>
      </c>
    </row>
    <row r="140" spans="1:7" x14ac:dyDescent="0.25">
      <c r="A140" s="7">
        <v>139</v>
      </c>
      <c r="B140" s="7" t="s">
        <v>261</v>
      </c>
      <c r="C140" s="7" t="s">
        <v>59</v>
      </c>
    </row>
    <row r="141" spans="1:7" x14ac:dyDescent="0.25">
      <c r="A141" s="7">
        <v>140</v>
      </c>
      <c r="B141" s="7" t="s">
        <v>262</v>
      </c>
      <c r="C141" s="7" t="s">
        <v>59</v>
      </c>
    </row>
    <row r="142" spans="1:7" x14ac:dyDescent="0.25">
      <c r="A142" s="7">
        <v>141</v>
      </c>
      <c r="B142" s="7" t="s">
        <v>263</v>
      </c>
      <c r="C142" s="7" t="s">
        <v>59</v>
      </c>
    </row>
    <row r="143" spans="1:7" x14ac:dyDescent="0.25">
      <c r="A143" s="7">
        <v>142</v>
      </c>
      <c r="B143" s="7" t="s">
        <v>264</v>
      </c>
      <c r="C143" s="7" t="s">
        <v>59</v>
      </c>
    </row>
    <row r="144" spans="1:7" x14ac:dyDescent="0.25">
      <c r="A144" s="7">
        <v>143</v>
      </c>
      <c r="B144" s="7" t="s">
        <v>265</v>
      </c>
      <c r="C144" s="7" t="s">
        <v>46</v>
      </c>
    </row>
    <row r="145" spans="1:3" x14ac:dyDescent="0.25">
      <c r="A145" s="7">
        <v>144</v>
      </c>
      <c r="B145" s="7" t="s">
        <v>266</v>
      </c>
      <c r="C145" s="7" t="s">
        <v>59</v>
      </c>
    </row>
    <row r="146" spans="1:3" x14ac:dyDescent="0.25">
      <c r="A146" s="7">
        <v>145</v>
      </c>
      <c r="B146" s="7" t="s">
        <v>267</v>
      </c>
      <c r="C146" s="7" t="s">
        <v>59</v>
      </c>
    </row>
    <row r="147" spans="1:3" x14ac:dyDescent="0.25">
      <c r="A147" s="7">
        <v>146</v>
      </c>
      <c r="B147" s="7" t="s">
        <v>268</v>
      </c>
      <c r="C147" s="7" t="s">
        <v>46</v>
      </c>
    </row>
    <row r="148" spans="1:3" x14ac:dyDescent="0.25">
      <c r="A148" s="7">
        <v>147</v>
      </c>
      <c r="B148" s="7" t="s">
        <v>269</v>
      </c>
      <c r="C148" s="7" t="s">
        <v>59</v>
      </c>
    </row>
    <row r="149" spans="1:3" x14ac:dyDescent="0.25">
      <c r="A149" s="7">
        <v>148</v>
      </c>
      <c r="B149" s="7" t="s">
        <v>270</v>
      </c>
      <c r="C149" s="7" t="s">
        <v>59</v>
      </c>
    </row>
    <row r="150" spans="1:3" x14ac:dyDescent="0.25">
      <c r="A150" s="7">
        <v>149</v>
      </c>
      <c r="B150" s="7" t="s">
        <v>271</v>
      </c>
      <c r="C150" s="7" t="s">
        <v>59</v>
      </c>
    </row>
    <row r="151" spans="1:3" x14ac:dyDescent="0.25">
      <c r="A151" s="7">
        <v>150</v>
      </c>
      <c r="B151" s="7" t="s">
        <v>272</v>
      </c>
      <c r="C151" s="7" t="s">
        <v>59</v>
      </c>
    </row>
    <row r="152" spans="1:3" x14ac:dyDescent="0.25">
      <c r="A152" s="7">
        <v>151</v>
      </c>
      <c r="B152" s="7" t="s">
        <v>273</v>
      </c>
      <c r="C152" s="7" t="s">
        <v>59</v>
      </c>
    </row>
    <row r="153" spans="1:3" x14ac:dyDescent="0.25">
      <c r="A153" s="7">
        <v>152</v>
      </c>
      <c r="B153" s="7" t="s">
        <v>274</v>
      </c>
      <c r="C153" s="7" t="s">
        <v>59</v>
      </c>
    </row>
    <row r="154" spans="1:3" x14ac:dyDescent="0.25">
      <c r="A154" s="7">
        <v>153</v>
      </c>
      <c r="B154" s="7" t="s">
        <v>275</v>
      </c>
      <c r="C154" s="7" t="s">
        <v>59</v>
      </c>
    </row>
    <row r="155" spans="1:3" x14ac:dyDescent="0.25">
      <c r="A155" s="7">
        <v>154</v>
      </c>
      <c r="B155" s="7" t="s">
        <v>276</v>
      </c>
      <c r="C155" s="7" t="s">
        <v>59</v>
      </c>
    </row>
    <row r="156" spans="1:3" x14ac:dyDescent="0.25">
      <c r="A156" s="7">
        <v>155</v>
      </c>
      <c r="B156" s="7" t="s">
        <v>277</v>
      </c>
      <c r="C156" s="7" t="s">
        <v>46</v>
      </c>
    </row>
    <row r="157" spans="1:3" x14ac:dyDescent="0.25">
      <c r="A157" s="7">
        <v>156</v>
      </c>
      <c r="B157" s="7" t="s">
        <v>278</v>
      </c>
      <c r="C157" s="7" t="s">
        <v>59</v>
      </c>
    </row>
    <row r="158" spans="1:3" x14ac:dyDescent="0.25">
      <c r="A158" s="7">
        <v>157</v>
      </c>
      <c r="B158" s="7" t="s">
        <v>279</v>
      </c>
      <c r="C158" s="7" t="s">
        <v>46</v>
      </c>
    </row>
    <row r="159" spans="1:3" x14ac:dyDescent="0.25">
      <c r="A159" s="7">
        <v>158</v>
      </c>
      <c r="B159" s="7" t="s">
        <v>280</v>
      </c>
      <c r="C159" s="7" t="s">
        <v>59</v>
      </c>
    </row>
    <row r="160" spans="1:3" x14ac:dyDescent="0.25">
      <c r="A160" s="7">
        <v>159</v>
      </c>
      <c r="B160" s="7" t="s">
        <v>281</v>
      </c>
      <c r="C160" s="7" t="s">
        <v>59</v>
      </c>
    </row>
    <row r="161" spans="1:3" x14ac:dyDescent="0.25">
      <c r="A161" s="7">
        <v>160</v>
      </c>
      <c r="B161" s="7" t="s">
        <v>282</v>
      </c>
      <c r="C161" s="7" t="s">
        <v>46</v>
      </c>
    </row>
    <row r="162" spans="1:3" x14ac:dyDescent="0.25">
      <c r="A162" s="7">
        <v>161</v>
      </c>
      <c r="B162" s="7" t="s">
        <v>283</v>
      </c>
      <c r="C162" s="7" t="s">
        <v>59</v>
      </c>
    </row>
    <row r="163" spans="1:3" x14ac:dyDescent="0.25">
      <c r="A163" s="7">
        <v>162</v>
      </c>
      <c r="B163" s="7" t="s">
        <v>284</v>
      </c>
      <c r="C163" s="7" t="s">
        <v>59</v>
      </c>
    </row>
    <row r="164" spans="1:3" x14ac:dyDescent="0.25">
      <c r="A164" s="7">
        <v>163</v>
      </c>
      <c r="B164" s="7" t="s">
        <v>285</v>
      </c>
      <c r="C164" s="7" t="s">
        <v>46</v>
      </c>
    </row>
    <row r="165" spans="1:3" x14ac:dyDescent="0.25">
      <c r="A165" s="7">
        <v>164</v>
      </c>
      <c r="B165" s="7" t="s">
        <v>286</v>
      </c>
      <c r="C165" s="7" t="s">
        <v>59</v>
      </c>
    </row>
    <row r="166" spans="1:3" x14ac:dyDescent="0.25">
      <c r="A166" s="7">
        <v>165</v>
      </c>
      <c r="B166" s="7" t="s">
        <v>287</v>
      </c>
      <c r="C166" s="7" t="s">
        <v>59</v>
      </c>
    </row>
    <row r="167" spans="1:3" x14ac:dyDescent="0.25">
      <c r="A167" s="7">
        <v>166</v>
      </c>
      <c r="B167" s="7" t="s">
        <v>288</v>
      </c>
      <c r="C167" s="7" t="s">
        <v>59</v>
      </c>
    </row>
    <row r="168" spans="1:3" x14ac:dyDescent="0.25">
      <c r="A168" s="7">
        <v>167</v>
      </c>
      <c r="B168" s="7" t="s">
        <v>289</v>
      </c>
      <c r="C168" s="7" t="s">
        <v>46</v>
      </c>
    </row>
    <row r="169" spans="1:3" x14ac:dyDescent="0.25">
      <c r="A169" s="7">
        <v>168</v>
      </c>
      <c r="B169" s="7" t="s">
        <v>290</v>
      </c>
      <c r="C169" s="7" t="s">
        <v>46</v>
      </c>
    </row>
    <row r="170" spans="1:3" x14ac:dyDescent="0.25">
      <c r="A170" s="7">
        <v>169</v>
      </c>
      <c r="B170" s="7" t="s">
        <v>291</v>
      </c>
      <c r="C170" s="7" t="s">
        <v>59</v>
      </c>
    </row>
    <row r="171" spans="1:3" x14ac:dyDescent="0.25">
      <c r="A171" s="7">
        <v>170</v>
      </c>
      <c r="B171" s="7" t="s">
        <v>292</v>
      </c>
      <c r="C171" s="7" t="s">
        <v>59</v>
      </c>
    </row>
    <row r="172" spans="1:3" x14ac:dyDescent="0.25">
      <c r="A172" s="7">
        <v>171</v>
      </c>
      <c r="B172" s="7" t="s">
        <v>293</v>
      </c>
      <c r="C172" s="7" t="s">
        <v>46</v>
      </c>
    </row>
    <row r="173" spans="1:3" x14ac:dyDescent="0.25">
      <c r="A173" s="7">
        <v>172</v>
      </c>
      <c r="B173" s="7" t="s">
        <v>294</v>
      </c>
      <c r="C173" s="7" t="s">
        <v>59</v>
      </c>
    </row>
    <row r="174" spans="1:3" x14ac:dyDescent="0.25">
      <c r="A174" s="7">
        <v>173</v>
      </c>
      <c r="B174" s="7" t="s">
        <v>295</v>
      </c>
      <c r="C174" s="7" t="s">
        <v>46</v>
      </c>
    </row>
    <row r="175" spans="1:3" x14ac:dyDescent="0.25">
      <c r="A175" s="7">
        <v>174</v>
      </c>
      <c r="B175" s="7" t="s">
        <v>296</v>
      </c>
      <c r="C175" s="7" t="s">
        <v>46</v>
      </c>
    </row>
    <row r="176" spans="1:3" x14ac:dyDescent="0.25">
      <c r="A176" s="7">
        <v>175</v>
      </c>
      <c r="B176" s="7" t="s">
        <v>297</v>
      </c>
      <c r="C176" s="7" t="s">
        <v>46</v>
      </c>
    </row>
    <row r="177" spans="1:3" x14ac:dyDescent="0.25">
      <c r="A177" s="7">
        <v>176</v>
      </c>
      <c r="B177" s="7" t="s">
        <v>298</v>
      </c>
      <c r="C177" s="7" t="s">
        <v>46</v>
      </c>
    </row>
    <row r="178" spans="1:3" x14ac:dyDescent="0.25">
      <c r="A178" s="7">
        <v>177</v>
      </c>
      <c r="B178" s="7" t="s">
        <v>299</v>
      </c>
      <c r="C178" s="7" t="s">
        <v>46</v>
      </c>
    </row>
    <row r="179" spans="1:3" x14ac:dyDescent="0.25">
      <c r="A179" s="7">
        <v>178</v>
      </c>
      <c r="B179" s="7" t="s">
        <v>300</v>
      </c>
      <c r="C179" s="7" t="s">
        <v>46</v>
      </c>
    </row>
    <row r="180" spans="1:3" x14ac:dyDescent="0.25">
      <c r="A180" s="7">
        <v>179</v>
      </c>
      <c r="B180" s="7" t="s">
        <v>301</v>
      </c>
      <c r="C180" s="7" t="s">
        <v>59</v>
      </c>
    </row>
    <row r="181" spans="1:3" x14ac:dyDescent="0.25">
      <c r="A181" s="7">
        <v>180</v>
      </c>
      <c r="B181" s="7" t="s">
        <v>302</v>
      </c>
      <c r="C181" s="7" t="s">
        <v>59</v>
      </c>
    </row>
    <row r="182" spans="1:3" x14ac:dyDescent="0.25">
      <c r="A182" s="7">
        <v>181</v>
      </c>
      <c r="B182" s="7" t="s">
        <v>303</v>
      </c>
      <c r="C182" s="7" t="s">
        <v>59</v>
      </c>
    </row>
    <row r="183" spans="1:3" x14ac:dyDescent="0.25">
      <c r="A183" s="7">
        <v>182</v>
      </c>
      <c r="B183" s="7" t="s">
        <v>304</v>
      </c>
      <c r="C183" s="7" t="s">
        <v>46</v>
      </c>
    </row>
    <row r="184" spans="1:3" x14ac:dyDescent="0.25">
      <c r="A184" s="7">
        <v>183</v>
      </c>
      <c r="B184" s="7" t="s">
        <v>305</v>
      </c>
      <c r="C184" s="7" t="s">
        <v>46</v>
      </c>
    </row>
    <row r="185" spans="1:3" x14ac:dyDescent="0.25">
      <c r="A185" s="7">
        <v>184</v>
      </c>
      <c r="B185" s="7" t="s">
        <v>306</v>
      </c>
      <c r="C185" s="7" t="s">
        <v>46</v>
      </c>
    </row>
    <row r="186" spans="1:3" x14ac:dyDescent="0.25">
      <c r="A186" s="7">
        <v>185</v>
      </c>
      <c r="B186" s="7" t="s">
        <v>307</v>
      </c>
      <c r="C186" s="7" t="s">
        <v>59</v>
      </c>
    </row>
    <row r="187" spans="1:3" x14ac:dyDescent="0.25">
      <c r="A187" s="7">
        <v>186</v>
      </c>
      <c r="B187" s="7" t="s">
        <v>308</v>
      </c>
      <c r="C187" s="7" t="s">
        <v>59</v>
      </c>
    </row>
    <row r="188" spans="1:3" x14ac:dyDescent="0.25">
      <c r="A188" s="7">
        <v>187</v>
      </c>
      <c r="B188" s="7" t="s">
        <v>309</v>
      </c>
      <c r="C188" s="7" t="s">
        <v>59</v>
      </c>
    </row>
    <row r="189" spans="1:3" x14ac:dyDescent="0.25">
      <c r="A189" s="7">
        <v>188</v>
      </c>
      <c r="B189" s="7" t="s">
        <v>310</v>
      </c>
      <c r="C189" s="7" t="s">
        <v>59</v>
      </c>
    </row>
    <row r="190" spans="1:3" x14ac:dyDescent="0.25">
      <c r="A190" s="7">
        <v>189</v>
      </c>
      <c r="B190" s="7" t="s">
        <v>311</v>
      </c>
      <c r="C190" s="7" t="s">
        <v>46</v>
      </c>
    </row>
    <row r="191" spans="1:3" x14ac:dyDescent="0.25">
      <c r="A191" s="7">
        <v>190</v>
      </c>
      <c r="B191" s="7" t="s">
        <v>312</v>
      </c>
      <c r="C191" s="7" t="s">
        <v>59</v>
      </c>
    </row>
    <row r="192" spans="1:3" x14ac:dyDescent="0.25">
      <c r="A192" s="7">
        <v>191</v>
      </c>
      <c r="B192" s="7" t="s">
        <v>313</v>
      </c>
      <c r="C192" s="7" t="s">
        <v>59</v>
      </c>
    </row>
    <row r="193" spans="1:3" x14ac:dyDescent="0.25">
      <c r="A193" s="7">
        <v>192</v>
      </c>
      <c r="B193" s="7" t="s">
        <v>314</v>
      </c>
      <c r="C193" s="7" t="s">
        <v>46</v>
      </c>
    </row>
    <row r="194" spans="1:3" x14ac:dyDescent="0.25">
      <c r="A194" s="7">
        <v>193</v>
      </c>
      <c r="B194" s="7" t="s">
        <v>315</v>
      </c>
      <c r="C194" s="7" t="s">
        <v>59</v>
      </c>
    </row>
    <row r="195" spans="1:3" x14ac:dyDescent="0.25">
      <c r="A195" s="7">
        <v>194</v>
      </c>
      <c r="B195" s="7" t="s">
        <v>316</v>
      </c>
      <c r="C195" s="7" t="s">
        <v>59</v>
      </c>
    </row>
    <row r="196" spans="1:3" x14ac:dyDescent="0.25">
      <c r="A196" s="7">
        <v>195</v>
      </c>
      <c r="B196" s="7" t="s">
        <v>317</v>
      </c>
      <c r="C196" s="7" t="s">
        <v>59</v>
      </c>
    </row>
    <row r="197" spans="1:3" x14ac:dyDescent="0.25">
      <c r="A197" s="7">
        <v>196</v>
      </c>
      <c r="B197" s="7" t="s">
        <v>318</v>
      </c>
      <c r="C197" s="7" t="s">
        <v>46</v>
      </c>
    </row>
    <row r="198" spans="1:3" x14ac:dyDescent="0.25">
      <c r="A198" s="7">
        <v>197</v>
      </c>
      <c r="B198" s="7" t="s">
        <v>319</v>
      </c>
      <c r="C198" s="7" t="s">
        <v>59</v>
      </c>
    </row>
    <row r="199" spans="1:3" x14ac:dyDescent="0.25">
      <c r="A199" s="7">
        <v>198</v>
      </c>
      <c r="B199" s="7" t="s">
        <v>320</v>
      </c>
      <c r="C199" s="7" t="s">
        <v>59</v>
      </c>
    </row>
    <row r="200" spans="1:3" x14ac:dyDescent="0.25">
      <c r="A200" s="7">
        <v>199</v>
      </c>
      <c r="B200" s="7" t="s">
        <v>321</v>
      </c>
      <c r="C200" s="7" t="s">
        <v>59</v>
      </c>
    </row>
    <row r="201" spans="1:3" x14ac:dyDescent="0.25">
      <c r="A201" s="7">
        <v>200</v>
      </c>
      <c r="B201" s="7" t="s">
        <v>322</v>
      </c>
      <c r="C201" s="7" t="s">
        <v>59</v>
      </c>
    </row>
    <row r="202" spans="1:3" x14ac:dyDescent="0.25">
      <c r="A202" s="7">
        <v>201</v>
      </c>
      <c r="B202" s="7" t="s">
        <v>323</v>
      </c>
      <c r="C202" s="7" t="s">
        <v>59</v>
      </c>
    </row>
    <row r="203" spans="1:3" x14ac:dyDescent="0.25">
      <c r="A203" s="7">
        <v>202</v>
      </c>
      <c r="B203" s="7" t="s">
        <v>324</v>
      </c>
      <c r="C203" s="7" t="s">
        <v>59</v>
      </c>
    </row>
    <row r="204" spans="1:3" x14ac:dyDescent="0.25">
      <c r="A204" s="7">
        <v>203</v>
      </c>
      <c r="B204" s="7" t="s">
        <v>325</v>
      </c>
      <c r="C204" s="7" t="s">
        <v>59</v>
      </c>
    </row>
    <row r="205" spans="1:3" x14ac:dyDescent="0.25">
      <c r="A205" s="7">
        <v>204</v>
      </c>
      <c r="B205" s="7" t="s">
        <v>326</v>
      </c>
      <c r="C205" s="7" t="s">
        <v>46</v>
      </c>
    </row>
    <row r="206" spans="1:3" x14ac:dyDescent="0.25">
      <c r="A206" s="7">
        <v>205</v>
      </c>
      <c r="B206" s="7" t="s">
        <v>327</v>
      </c>
      <c r="C206" s="7" t="s">
        <v>59</v>
      </c>
    </row>
    <row r="207" spans="1:3" x14ac:dyDescent="0.25">
      <c r="A207" s="7">
        <v>206</v>
      </c>
      <c r="B207" s="7" t="s">
        <v>328</v>
      </c>
      <c r="C207" s="7" t="s">
        <v>59</v>
      </c>
    </row>
    <row r="208" spans="1:3" x14ac:dyDescent="0.25">
      <c r="A208" s="7">
        <v>207</v>
      </c>
      <c r="B208" s="7" t="s">
        <v>329</v>
      </c>
      <c r="C208" s="7" t="s">
        <v>59</v>
      </c>
    </row>
    <row r="209" spans="1:3" x14ac:dyDescent="0.25">
      <c r="A209" s="7">
        <v>208</v>
      </c>
      <c r="B209" s="7" t="s">
        <v>330</v>
      </c>
      <c r="C209" s="7" t="s">
        <v>59</v>
      </c>
    </row>
    <row r="210" spans="1:3" x14ac:dyDescent="0.25">
      <c r="A210" s="7">
        <v>209</v>
      </c>
      <c r="B210" s="7" t="s">
        <v>331</v>
      </c>
      <c r="C210" s="7" t="s">
        <v>46</v>
      </c>
    </row>
    <row r="211" spans="1:3" x14ac:dyDescent="0.25">
      <c r="A211" s="7">
        <v>210</v>
      </c>
      <c r="B211" s="7" t="s">
        <v>332</v>
      </c>
      <c r="C211" s="7" t="s">
        <v>59</v>
      </c>
    </row>
    <row r="212" spans="1:3" x14ac:dyDescent="0.25">
      <c r="A212" s="7">
        <v>211</v>
      </c>
      <c r="B212" s="7" t="s">
        <v>333</v>
      </c>
      <c r="C212" s="7" t="s">
        <v>59</v>
      </c>
    </row>
    <row r="213" spans="1:3" x14ac:dyDescent="0.25">
      <c r="A213" s="7">
        <v>212</v>
      </c>
      <c r="B213" s="7" t="s">
        <v>334</v>
      </c>
      <c r="C213" s="7" t="s">
        <v>59</v>
      </c>
    </row>
    <row r="214" spans="1:3" x14ac:dyDescent="0.25">
      <c r="A214" s="7">
        <v>213</v>
      </c>
      <c r="B214" s="7" t="s">
        <v>335</v>
      </c>
      <c r="C214" s="7" t="s">
        <v>59</v>
      </c>
    </row>
    <row r="215" spans="1:3" x14ac:dyDescent="0.25">
      <c r="A215" s="7">
        <v>214</v>
      </c>
      <c r="B215" s="7" t="s">
        <v>336</v>
      </c>
      <c r="C215" s="7" t="s">
        <v>59</v>
      </c>
    </row>
    <row r="216" spans="1:3" x14ac:dyDescent="0.25">
      <c r="A216" s="7">
        <v>215</v>
      </c>
      <c r="B216" s="7" t="s">
        <v>337</v>
      </c>
      <c r="C216" s="7" t="s">
        <v>59</v>
      </c>
    </row>
    <row r="217" spans="1:3" x14ac:dyDescent="0.25">
      <c r="A217" s="7">
        <v>216</v>
      </c>
      <c r="B217" s="7" t="s">
        <v>338</v>
      </c>
      <c r="C217" s="7" t="s">
        <v>46</v>
      </c>
    </row>
    <row r="218" spans="1:3" x14ac:dyDescent="0.25">
      <c r="A218" s="7">
        <v>217</v>
      </c>
      <c r="B218" s="7" t="s">
        <v>339</v>
      </c>
      <c r="C218" s="7" t="s">
        <v>46</v>
      </c>
    </row>
    <row r="219" spans="1:3" x14ac:dyDescent="0.25">
      <c r="A219" s="7">
        <v>218</v>
      </c>
      <c r="B219" s="7" t="s">
        <v>340</v>
      </c>
      <c r="C219" s="7" t="s">
        <v>59</v>
      </c>
    </row>
    <row r="220" spans="1:3" x14ac:dyDescent="0.25">
      <c r="A220" s="7">
        <v>219</v>
      </c>
      <c r="B220" s="7" t="s">
        <v>341</v>
      </c>
      <c r="C220" s="7" t="s">
        <v>59</v>
      </c>
    </row>
    <row r="221" spans="1:3" x14ac:dyDescent="0.25">
      <c r="A221" s="7">
        <v>220</v>
      </c>
      <c r="B221" s="7" t="s">
        <v>342</v>
      </c>
      <c r="C221" s="7" t="s">
        <v>59</v>
      </c>
    </row>
    <row r="222" spans="1:3" x14ac:dyDescent="0.25">
      <c r="A222" s="7">
        <v>221</v>
      </c>
      <c r="B222" s="7" t="s">
        <v>343</v>
      </c>
      <c r="C222" s="7" t="s">
        <v>59</v>
      </c>
    </row>
    <row r="223" spans="1:3" x14ac:dyDescent="0.25">
      <c r="A223" s="7">
        <v>222</v>
      </c>
      <c r="B223" s="7" t="s">
        <v>344</v>
      </c>
      <c r="C223" s="7" t="s">
        <v>59</v>
      </c>
    </row>
    <row r="224" spans="1:3" x14ac:dyDescent="0.25">
      <c r="A224" s="7">
        <v>223</v>
      </c>
      <c r="B224" s="7" t="s">
        <v>345</v>
      </c>
      <c r="C224" s="7" t="s">
        <v>59</v>
      </c>
    </row>
    <row r="225" spans="1:3" x14ac:dyDescent="0.25">
      <c r="A225" s="7">
        <v>224</v>
      </c>
      <c r="B225" s="7" t="s">
        <v>346</v>
      </c>
      <c r="C225" s="7" t="s">
        <v>59</v>
      </c>
    </row>
    <row r="226" spans="1:3" x14ac:dyDescent="0.25">
      <c r="A226" s="7">
        <v>225</v>
      </c>
      <c r="B226" s="7" t="s">
        <v>347</v>
      </c>
      <c r="C226" s="7" t="s">
        <v>59</v>
      </c>
    </row>
    <row r="227" spans="1:3" x14ac:dyDescent="0.25">
      <c r="A227" s="7">
        <v>226</v>
      </c>
      <c r="B227" s="7" t="s">
        <v>348</v>
      </c>
      <c r="C227" s="7" t="s">
        <v>59</v>
      </c>
    </row>
    <row r="228" spans="1:3" x14ac:dyDescent="0.25">
      <c r="A228" s="7">
        <v>227</v>
      </c>
      <c r="B228" s="7" t="s">
        <v>349</v>
      </c>
      <c r="C228" s="7" t="s">
        <v>59</v>
      </c>
    </row>
    <row r="229" spans="1:3" x14ac:dyDescent="0.25">
      <c r="A229" s="7">
        <v>228</v>
      </c>
      <c r="B229" s="7" t="s">
        <v>350</v>
      </c>
      <c r="C229" s="7" t="s">
        <v>59</v>
      </c>
    </row>
    <row r="230" spans="1:3" x14ac:dyDescent="0.25">
      <c r="A230" s="7">
        <v>229</v>
      </c>
      <c r="B230" s="7" t="s">
        <v>351</v>
      </c>
      <c r="C230" s="7" t="s">
        <v>59</v>
      </c>
    </row>
    <row r="231" spans="1:3" x14ac:dyDescent="0.25">
      <c r="A231" s="7">
        <v>230</v>
      </c>
      <c r="B231" s="7" t="s">
        <v>352</v>
      </c>
      <c r="C231" s="7" t="s">
        <v>59</v>
      </c>
    </row>
    <row r="232" spans="1:3" x14ac:dyDescent="0.25">
      <c r="A232" s="7">
        <v>231</v>
      </c>
      <c r="B232" s="7" t="s">
        <v>353</v>
      </c>
      <c r="C232" s="7" t="s">
        <v>59</v>
      </c>
    </row>
    <row r="233" spans="1:3" x14ac:dyDescent="0.25">
      <c r="A233" s="7">
        <v>232</v>
      </c>
      <c r="B233" s="7" t="s">
        <v>354</v>
      </c>
      <c r="C233" s="7" t="s">
        <v>59</v>
      </c>
    </row>
    <row r="234" spans="1:3" x14ac:dyDescent="0.25">
      <c r="A234" s="7">
        <v>233</v>
      </c>
      <c r="B234" s="7" t="s">
        <v>355</v>
      </c>
      <c r="C234" s="7" t="s">
        <v>59</v>
      </c>
    </row>
    <row r="235" spans="1:3" x14ac:dyDescent="0.25">
      <c r="A235" s="7">
        <v>234</v>
      </c>
      <c r="B235" s="7" t="s">
        <v>356</v>
      </c>
      <c r="C235" s="7" t="s">
        <v>59</v>
      </c>
    </row>
    <row r="236" spans="1:3" x14ac:dyDescent="0.25">
      <c r="A236" s="7">
        <v>235</v>
      </c>
      <c r="B236" s="7" t="s">
        <v>357</v>
      </c>
      <c r="C236" s="7" t="s">
        <v>59</v>
      </c>
    </row>
    <row r="237" spans="1:3" x14ac:dyDescent="0.25">
      <c r="A237" s="7">
        <v>236</v>
      </c>
      <c r="B237" s="7" t="s">
        <v>358</v>
      </c>
      <c r="C237" s="7" t="s">
        <v>59</v>
      </c>
    </row>
    <row r="238" spans="1:3" x14ac:dyDescent="0.25">
      <c r="A238" s="7">
        <v>237</v>
      </c>
      <c r="B238" s="7" t="s">
        <v>359</v>
      </c>
      <c r="C238" s="7" t="s">
        <v>59</v>
      </c>
    </row>
    <row r="239" spans="1:3" x14ac:dyDescent="0.25">
      <c r="A239" s="7">
        <v>238</v>
      </c>
      <c r="B239" s="7" t="s">
        <v>360</v>
      </c>
      <c r="C239" s="7" t="s">
        <v>59</v>
      </c>
    </row>
    <row r="240" spans="1:3" x14ac:dyDescent="0.25">
      <c r="A240" s="7">
        <v>239</v>
      </c>
      <c r="B240" s="7" t="s">
        <v>361</v>
      </c>
      <c r="C240" s="7" t="s">
        <v>59</v>
      </c>
    </row>
    <row r="241" spans="1:3" x14ac:dyDescent="0.25">
      <c r="A241" s="7">
        <v>240</v>
      </c>
      <c r="B241" s="7" t="s">
        <v>362</v>
      </c>
      <c r="C241" s="7" t="s">
        <v>59</v>
      </c>
    </row>
    <row r="242" spans="1:3" x14ac:dyDescent="0.25">
      <c r="A242" s="7">
        <v>241</v>
      </c>
      <c r="B242" s="7" t="s">
        <v>363</v>
      </c>
      <c r="C242" s="7" t="s">
        <v>59</v>
      </c>
    </row>
    <row r="243" spans="1:3" x14ac:dyDescent="0.25">
      <c r="A243" s="7">
        <v>242</v>
      </c>
      <c r="B243" s="7" t="s">
        <v>364</v>
      </c>
      <c r="C243" s="7" t="s">
        <v>59</v>
      </c>
    </row>
    <row r="244" spans="1:3" x14ac:dyDescent="0.25">
      <c r="A244" s="7">
        <v>243</v>
      </c>
      <c r="B244" s="7" t="s">
        <v>365</v>
      </c>
      <c r="C244" s="7" t="s">
        <v>59</v>
      </c>
    </row>
    <row r="245" spans="1:3" x14ac:dyDescent="0.25">
      <c r="A245" s="7">
        <v>244</v>
      </c>
      <c r="B245" s="7" t="s">
        <v>366</v>
      </c>
      <c r="C245" s="7" t="s">
        <v>59</v>
      </c>
    </row>
    <row r="246" spans="1:3" x14ac:dyDescent="0.25">
      <c r="A246" s="7">
        <v>245</v>
      </c>
      <c r="B246" s="7" t="s">
        <v>367</v>
      </c>
      <c r="C246" s="7" t="s">
        <v>59</v>
      </c>
    </row>
    <row r="247" spans="1:3" x14ac:dyDescent="0.25">
      <c r="A247" s="7">
        <v>246</v>
      </c>
      <c r="B247" s="7" t="s">
        <v>368</v>
      </c>
      <c r="C247" s="7" t="s">
        <v>59</v>
      </c>
    </row>
    <row r="248" spans="1:3" x14ac:dyDescent="0.25">
      <c r="A248" s="7">
        <v>247</v>
      </c>
      <c r="B248" s="7" t="s">
        <v>369</v>
      </c>
      <c r="C248" s="7" t="s">
        <v>59</v>
      </c>
    </row>
    <row r="249" spans="1:3" x14ac:dyDescent="0.25">
      <c r="A249" s="7">
        <v>248</v>
      </c>
      <c r="B249" s="7" t="s">
        <v>370</v>
      </c>
      <c r="C249" s="7" t="s">
        <v>59</v>
      </c>
    </row>
    <row r="250" spans="1:3" x14ac:dyDescent="0.25">
      <c r="A250" s="7">
        <v>249</v>
      </c>
      <c r="B250" s="7" t="s">
        <v>371</v>
      </c>
      <c r="C250" s="15" t="s">
        <v>59</v>
      </c>
    </row>
    <row r="251" spans="1:3" x14ac:dyDescent="0.25">
      <c r="A251" s="7">
        <v>250</v>
      </c>
      <c r="B251" s="7" t="s">
        <v>372</v>
      </c>
      <c r="C251" s="15" t="s">
        <v>46</v>
      </c>
    </row>
    <row r="252" spans="1:3" x14ac:dyDescent="0.25">
      <c r="A252" s="7">
        <v>251</v>
      </c>
      <c r="B252" s="7" t="s">
        <v>373</v>
      </c>
      <c r="C252" s="15" t="s">
        <v>46</v>
      </c>
    </row>
    <row r="253" spans="1:3" x14ac:dyDescent="0.25">
      <c r="A253" s="7">
        <v>252</v>
      </c>
      <c r="B253" s="7" t="s">
        <v>374</v>
      </c>
      <c r="C253" s="15" t="s">
        <v>59</v>
      </c>
    </row>
    <row r="254" spans="1:3" x14ac:dyDescent="0.25">
      <c r="A254" s="7">
        <v>253</v>
      </c>
      <c r="B254" s="7" t="s">
        <v>375</v>
      </c>
      <c r="C254" s="15" t="s">
        <v>59</v>
      </c>
    </row>
    <row r="255" spans="1:3" x14ac:dyDescent="0.25">
      <c r="A255" s="7">
        <v>254</v>
      </c>
      <c r="B255" s="7" t="s">
        <v>376</v>
      </c>
      <c r="C255" s="15" t="s">
        <v>59</v>
      </c>
    </row>
    <row r="256" spans="1:3" x14ac:dyDescent="0.25">
      <c r="A256" s="7">
        <v>255</v>
      </c>
      <c r="B256" s="7" t="s">
        <v>377</v>
      </c>
      <c r="C256" s="15" t="s">
        <v>59</v>
      </c>
    </row>
    <row r="257" spans="1:3" x14ac:dyDescent="0.25">
      <c r="A257" s="7">
        <v>256</v>
      </c>
      <c r="B257" s="7" t="s">
        <v>378</v>
      </c>
      <c r="C257" s="15" t="s">
        <v>59</v>
      </c>
    </row>
    <row r="258" spans="1:3" x14ac:dyDescent="0.25">
      <c r="A258" s="7">
        <v>257</v>
      </c>
      <c r="B258" s="7" t="s">
        <v>379</v>
      </c>
      <c r="C258" s="15" t="s">
        <v>46</v>
      </c>
    </row>
    <row r="259" spans="1:3" x14ac:dyDescent="0.25">
      <c r="A259" s="7">
        <v>258</v>
      </c>
      <c r="B259" s="7" t="s">
        <v>380</v>
      </c>
      <c r="C259" s="15" t="s">
        <v>46</v>
      </c>
    </row>
    <row r="260" spans="1:3" x14ac:dyDescent="0.25">
      <c r="A260" s="7">
        <v>259</v>
      </c>
      <c r="B260" s="7" t="s">
        <v>381</v>
      </c>
      <c r="C260" s="15" t="s">
        <v>46</v>
      </c>
    </row>
    <row r="261" spans="1:3" x14ac:dyDescent="0.25">
      <c r="A261" s="7">
        <v>260</v>
      </c>
      <c r="B261" s="7" t="s">
        <v>382</v>
      </c>
      <c r="C261" s="15" t="s">
        <v>59</v>
      </c>
    </row>
    <row r="262" spans="1:3" x14ac:dyDescent="0.25">
      <c r="A262" s="7">
        <v>261</v>
      </c>
      <c r="B262" s="7" t="s">
        <v>383</v>
      </c>
      <c r="C262" s="15" t="s">
        <v>59</v>
      </c>
    </row>
    <row r="263" spans="1:3" x14ac:dyDescent="0.25">
      <c r="A263" s="7">
        <v>262</v>
      </c>
      <c r="B263" s="7" t="s">
        <v>384</v>
      </c>
      <c r="C263" s="15" t="s">
        <v>59</v>
      </c>
    </row>
    <row r="264" spans="1:3" x14ac:dyDescent="0.25">
      <c r="A264" s="7">
        <v>263</v>
      </c>
      <c r="B264" s="7" t="s">
        <v>385</v>
      </c>
      <c r="C264" s="15" t="s">
        <v>59</v>
      </c>
    </row>
    <row r="265" spans="1:3" x14ac:dyDescent="0.25">
      <c r="A265" s="7">
        <v>264</v>
      </c>
      <c r="B265" s="7" t="s">
        <v>386</v>
      </c>
      <c r="C265" s="15" t="s">
        <v>59</v>
      </c>
    </row>
    <row r="266" spans="1:3" x14ac:dyDescent="0.25">
      <c r="A266" s="7">
        <v>265</v>
      </c>
      <c r="B266" s="7" t="s">
        <v>387</v>
      </c>
      <c r="C266" s="7" t="s">
        <v>46</v>
      </c>
    </row>
    <row r="267" spans="1:3" x14ac:dyDescent="0.25">
      <c r="A267" s="7">
        <v>266</v>
      </c>
      <c r="B267" s="7" t="s">
        <v>388</v>
      </c>
      <c r="C267" s="7" t="s">
        <v>59</v>
      </c>
    </row>
    <row r="268" spans="1:3" x14ac:dyDescent="0.25">
      <c r="A268" s="7">
        <v>267</v>
      </c>
      <c r="B268" s="7" t="s">
        <v>389</v>
      </c>
      <c r="C268" s="7" t="s">
        <v>59</v>
      </c>
    </row>
    <row r="269" spans="1:3" x14ac:dyDescent="0.25">
      <c r="A269" s="7">
        <v>268</v>
      </c>
      <c r="B269" s="7" t="s">
        <v>390</v>
      </c>
      <c r="C269" s="7" t="s">
        <v>59</v>
      </c>
    </row>
    <row r="270" spans="1:3" x14ac:dyDescent="0.25">
      <c r="A270" s="7">
        <v>269</v>
      </c>
      <c r="B270" s="7" t="s">
        <v>391</v>
      </c>
      <c r="C270" s="15" t="s">
        <v>46</v>
      </c>
    </row>
    <row r="271" spans="1:3" x14ac:dyDescent="0.25">
      <c r="A271" s="7">
        <v>270</v>
      </c>
      <c r="B271" s="7" t="s">
        <v>392</v>
      </c>
      <c r="C271" s="15" t="s">
        <v>46</v>
      </c>
    </row>
    <row r="272" spans="1:3" x14ac:dyDescent="0.25">
      <c r="A272" s="7">
        <v>271</v>
      </c>
      <c r="B272" s="7" t="s">
        <v>393</v>
      </c>
      <c r="C272" s="15" t="s">
        <v>59</v>
      </c>
    </row>
    <row r="273" spans="1:4" x14ac:dyDescent="0.25">
      <c r="A273" s="7">
        <v>272</v>
      </c>
      <c r="B273" s="7" t="s">
        <v>394</v>
      </c>
      <c r="C273" s="15" t="s">
        <v>46</v>
      </c>
    </row>
    <row r="274" spans="1:4" x14ac:dyDescent="0.25">
      <c r="A274" s="7">
        <v>273</v>
      </c>
      <c r="B274" s="7" t="s">
        <v>395</v>
      </c>
      <c r="C274" s="15" t="s">
        <v>59</v>
      </c>
    </row>
    <row r="275" spans="1:4" x14ac:dyDescent="0.25">
      <c r="A275" s="7">
        <v>274</v>
      </c>
      <c r="B275" s="7" t="s">
        <v>396</v>
      </c>
      <c r="C275" s="15" t="s">
        <v>59</v>
      </c>
    </row>
    <row r="276" spans="1:4" x14ac:dyDescent="0.25">
      <c r="A276" s="7">
        <v>275</v>
      </c>
      <c r="B276" s="7" t="s">
        <v>397</v>
      </c>
      <c r="C276" s="15" t="s">
        <v>46</v>
      </c>
    </row>
    <row r="277" spans="1:4" x14ac:dyDescent="0.25">
      <c r="A277" s="7">
        <v>276</v>
      </c>
      <c r="B277" s="7" t="s">
        <v>398</v>
      </c>
      <c r="C277" s="15" t="s">
        <v>46</v>
      </c>
    </row>
    <row r="278" spans="1:4" x14ac:dyDescent="0.25">
      <c r="A278" s="7">
        <v>277</v>
      </c>
      <c r="B278" s="7" t="s">
        <v>399</v>
      </c>
      <c r="C278" s="15" t="s">
        <v>59</v>
      </c>
    </row>
    <row r="279" spans="1:4" x14ac:dyDescent="0.25">
      <c r="A279" s="7">
        <v>278</v>
      </c>
      <c r="B279" s="7" t="s">
        <v>400</v>
      </c>
      <c r="C279" s="15" t="s">
        <v>46</v>
      </c>
    </row>
    <row r="280" spans="1:4" x14ac:dyDescent="0.25">
      <c r="A280" s="7">
        <v>279</v>
      </c>
      <c r="B280" s="7" t="s">
        <v>401</v>
      </c>
      <c r="C280" s="15" t="s">
        <v>59</v>
      </c>
    </row>
    <row r="281" spans="1:4" x14ac:dyDescent="0.25">
      <c r="A281" s="7">
        <v>280</v>
      </c>
      <c r="B281" s="7" t="s">
        <v>402</v>
      </c>
      <c r="C281" s="15" t="s">
        <v>46</v>
      </c>
    </row>
    <row r="282" spans="1:4" x14ac:dyDescent="0.25">
      <c r="A282" s="7">
        <v>281</v>
      </c>
      <c r="B282" s="7" t="s">
        <v>403</v>
      </c>
      <c r="C282" s="15" t="s">
        <v>59</v>
      </c>
    </row>
    <row r="283" spans="1:4" x14ac:dyDescent="0.25">
      <c r="A283" s="7">
        <v>282</v>
      </c>
      <c r="B283" s="7" t="s">
        <v>404</v>
      </c>
      <c r="C283" s="73" t="s">
        <v>59</v>
      </c>
    </row>
    <row r="284" spans="1:4" x14ac:dyDescent="0.25">
      <c r="A284" s="7">
        <v>283</v>
      </c>
      <c r="B284" s="72" t="s">
        <v>405</v>
      </c>
      <c r="C284" s="74" t="s">
        <v>46</v>
      </c>
      <c r="D284" s="10"/>
    </row>
    <row r="285" spans="1:4" x14ac:dyDescent="0.25">
      <c r="A285" s="7">
        <v>284</v>
      </c>
      <c r="B285" s="72" t="s">
        <v>406</v>
      </c>
      <c r="C285" s="74" t="s">
        <v>46</v>
      </c>
      <c r="D285" s="10"/>
    </row>
    <row r="286" spans="1:4" x14ac:dyDescent="0.25">
      <c r="A286" s="7">
        <v>285</v>
      </c>
      <c r="B286" s="71" t="s">
        <v>407</v>
      </c>
      <c r="C286" s="75" t="s">
        <v>59</v>
      </c>
      <c r="D286" s="61"/>
    </row>
    <row r="287" spans="1:4" x14ac:dyDescent="0.25">
      <c r="A287" s="7">
        <v>286</v>
      </c>
      <c r="B287" s="71" t="s">
        <v>408</v>
      </c>
      <c r="C287" s="75" t="s">
        <v>46</v>
      </c>
      <c r="D287" s="61"/>
    </row>
    <row r="288" spans="1:4" x14ac:dyDescent="0.25">
      <c r="A288" s="7">
        <v>287</v>
      </c>
      <c r="B288" s="7" t="s">
        <v>409</v>
      </c>
      <c r="C288" s="75" t="s">
        <v>59</v>
      </c>
      <c r="D288" s="61"/>
    </row>
    <row r="289" spans="1:3" x14ac:dyDescent="0.25">
      <c r="A289" s="7">
        <v>288</v>
      </c>
      <c r="B289" s="7" t="s">
        <v>410</v>
      </c>
      <c r="C289" s="75" t="s">
        <v>46</v>
      </c>
    </row>
    <row r="290" spans="1:3" x14ac:dyDescent="0.25">
      <c r="A290" s="7">
        <v>289</v>
      </c>
      <c r="B290" s="7" t="s">
        <v>411</v>
      </c>
      <c r="C290" s="75" t="s">
        <v>59</v>
      </c>
    </row>
    <row r="291" spans="1:3" x14ac:dyDescent="0.25">
      <c r="A291" s="7">
        <v>290</v>
      </c>
      <c r="B291" s="7" t="s">
        <v>412</v>
      </c>
      <c r="C291" s="75" t="s">
        <v>46</v>
      </c>
    </row>
    <row r="292" spans="1:3" x14ac:dyDescent="0.25">
      <c r="A292" s="7">
        <v>291</v>
      </c>
      <c r="B292" s="55" t="s">
        <v>413</v>
      </c>
      <c r="C292" s="75" t="s">
        <v>46</v>
      </c>
    </row>
    <row r="293" spans="1:3" x14ac:dyDescent="0.25">
      <c r="A293" s="7">
        <v>292</v>
      </c>
      <c r="B293" s="55" t="s">
        <v>414</v>
      </c>
      <c r="C293" s="75" t="s">
        <v>46</v>
      </c>
    </row>
    <row r="294" spans="1:3" x14ac:dyDescent="0.25">
      <c r="A294" s="7">
        <v>293</v>
      </c>
      <c r="B294" s="55" t="s">
        <v>415</v>
      </c>
      <c r="C294" s="75" t="s">
        <v>59</v>
      </c>
    </row>
    <row r="295" spans="1:3" x14ac:dyDescent="0.25">
      <c r="A295" s="7">
        <v>294</v>
      </c>
      <c r="B295" s="55" t="s">
        <v>416</v>
      </c>
      <c r="C295" s="75" t="s">
        <v>46</v>
      </c>
    </row>
    <row r="296" spans="1:3" x14ac:dyDescent="0.25">
      <c r="A296" s="7">
        <v>295</v>
      </c>
      <c r="B296" s="55" t="s">
        <v>417</v>
      </c>
      <c r="C296" s="75" t="s">
        <v>59</v>
      </c>
    </row>
    <row r="297" spans="1:3" x14ac:dyDescent="0.25">
      <c r="A297" s="7">
        <v>296</v>
      </c>
      <c r="B297" s="79" t="s">
        <v>418</v>
      </c>
      <c r="C297" s="75" t="s">
        <v>46</v>
      </c>
    </row>
    <row r="298" spans="1:3" x14ac:dyDescent="0.25">
      <c r="A298" s="7">
        <v>297</v>
      </c>
      <c r="B298" s="55" t="s">
        <v>419</v>
      </c>
      <c r="C298" s="75" t="s">
        <v>46</v>
      </c>
    </row>
    <row r="299" spans="1:3" x14ac:dyDescent="0.25">
      <c r="A299" s="7">
        <v>298</v>
      </c>
      <c r="B299" s="15"/>
      <c r="C299" s="75"/>
    </row>
    <row r="300" spans="1:3" x14ac:dyDescent="0.25">
      <c r="A300" s="7">
        <v>299</v>
      </c>
      <c r="B300" s="15"/>
      <c r="C300" s="75"/>
    </row>
    <row r="301" spans="1:3" x14ac:dyDescent="0.25">
      <c r="A301" s="7">
        <v>300</v>
      </c>
      <c r="B301" s="15"/>
      <c r="C301" s="75"/>
    </row>
  </sheetData>
  <mergeCells count="1">
    <mergeCell ref="F6:F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Tribunal de Contas</vt:lpstr>
      <vt:lpstr>Plan2</vt:lpstr>
      <vt:lpstr>'Tribunal de Contas'!Area_de_impressao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Luiz de Oliveira Augusto</dc:creator>
  <cp:keywords/>
  <dc:description/>
  <cp:lastModifiedBy>IRAN</cp:lastModifiedBy>
  <cp:revision/>
  <dcterms:created xsi:type="dcterms:W3CDTF">2013-06-25T16:35:56Z</dcterms:created>
  <dcterms:modified xsi:type="dcterms:W3CDTF">2021-02-24T13:33:28Z</dcterms:modified>
  <cp:category/>
  <cp:contentStatus/>
</cp:coreProperties>
</file>