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6315" activeTab="0"/>
  </bookViews>
  <sheets>
    <sheet name="Anexo I" sheetId="1" r:id="rId1"/>
  </sheets>
  <definedNames>
    <definedName name="_xlnm.Print_Area" localSheetId="0">'Anexo I'!$B$2:$J$34</definedName>
    <definedName name="TABLE" localSheetId="0">'Anexo I'!$B$7:$G$33</definedName>
  </definedNames>
  <calcPr fullCalcOnLoad="1"/>
</workbook>
</file>

<file path=xl/sharedStrings.xml><?xml version="1.0" encoding="utf-8"?>
<sst xmlns="http://schemas.openxmlformats.org/spreadsheetml/2006/main" count="1117" uniqueCount="551">
  <si>
    <t> </t>
  </si>
  <si>
    <t>OP N.º</t>
  </si>
  <si>
    <t>Matrícula</t>
  </si>
  <si>
    <t>Cod. Linha</t>
  </si>
  <si>
    <t>INCLUIR</t>
  </si>
  <si>
    <t>EXCLUIR</t>
  </si>
  <si>
    <t>ALTERAR</t>
  </si>
  <si>
    <t>Qtde.</t>
  </si>
  <si>
    <t>Data</t>
  </si>
  <si>
    <t>ADMINISTRAÇÃO CENTRAL</t>
  </si>
  <si>
    <t>FATEC PINDAMONHANGABA</t>
  </si>
  <si>
    <t>FATEC DE ITAQUAQUECETUBA</t>
  </si>
  <si>
    <t>FATEC SANTO ANDRÉ</t>
  </si>
  <si>
    <t>FATEC DE CAPÃO BONITO</t>
  </si>
  <si>
    <t>FATEC DE SERTÃOZINHO</t>
  </si>
  <si>
    <t>ETEC VILA FORMOSA</t>
  </si>
  <si>
    <t>ETEC PROF. ERMELINDA G. TEIXEIRA</t>
  </si>
  <si>
    <t>ETEC DE SUZANO</t>
  </si>
  <si>
    <t>Responsável pelo preenchimento/Função</t>
  </si>
  <si>
    <t>ETEC GINO REZAGHI</t>
  </si>
  <si>
    <t>ETEC DE SÃO JOSE DOS CAMPOS</t>
  </si>
  <si>
    <t>FATEC DE BAURU</t>
  </si>
  <si>
    <t>ETEC DE MONTE MOR</t>
  </si>
  <si>
    <t>ETEC DE CIDADE TIRADENTES</t>
  </si>
  <si>
    <t>ETEC DE CAMPO LIMPO PAULISTA</t>
  </si>
  <si>
    <t>ETEC PROFESSOR JADYR SALLES</t>
  </si>
  <si>
    <t>ETEC DE PIEDADE</t>
  </si>
  <si>
    <t>FATEC DO IPIRANGA</t>
  </si>
  <si>
    <t>ETEC PARQUE SANTO ANTONIO</t>
  </si>
  <si>
    <t>ETEC DE TIQUATIRA</t>
  </si>
  <si>
    <t xml:space="preserve"> </t>
  </si>
  <si>
    <t>FATEC DE SÃO PAULO</t>
  </si>
  <si>
    <t>FATEC DE AMERICANA</t>
  </si>
  <si>
    <t>ETEC POLIVALENTE DE AMERICANA</t>
  </si>
  <si>
    <t>ETEC CONSELHEIRO ANTONIO PRADO</t>
  </si>
  <si>
    <t>ETEC VASCO ANTONIO VENCHIARUTTI</t>
  </si>
  <si>
    <t>ETEC JOÃO BATISTA DE LIMA FIGUEIREDO</t>
  </si>
  <si>
    <t>ETEC LAURO GOMES</t>
  </si>
  <si>
    <t>ETEC JORGE STREET</t>
  </si>
  <si>
    <t>ETEC PROF. CAMARGO ARANHA</t>
  </si>
  <si>
    <t>ETEC GETÚLIO VARGAS</t>
  </si>
  <si>
    <t>ETEC JÚLIO DE MESQUITA</t>
  </si>
  <si>
    <t>ETEC PRESIDENTE VARGAS</t>
  </si>
  <si>
    <t>ETEC FERNANDO PRESTES</t>
  </si>
  <si>
    <t>ETEC RUBENS DE FARIA E SOUZA</t>
  </si>
  <si>
    <t>ETEC SÃO PAULO</t>
  </si>
  <si>
    <t>ETEC DR. ADAIL NUNES DA SILVA</t>
  </si>
  <si>
    <t>FATEC DE JAHU</t>
  </si>
  <si>
    <t>FATEC DE OURINHOS</t>
  </si>
  <si>
    <t>FATEC DE TAQUARITINGA</t>
  </si>
  <si>
    <t>ETEC ALBERT EINSTEIN</t>
  </si>
  <si>
    <t>ETEC PREFEITO ALBERTO FERES</t>
  </si>
  <si>
    <t>ETEC PROF. ALCÍDIO DE SOUZA PRADO</t>
  </si>
  <si>
    <t>ETEC PROF. ALFREDO DE BARROS SANTOS</t>
  </si>
  <si>
    <t>ETEC AMIN JUNDI</t>
  </si>
  <si>
    <t>ETEC SEBASTIANA AUGUSTA DE MORAES</t>
  </si>
  <si>
    <t>ETEC PROF. ANNA DE OLIVEIRA FERRAZ</t>
  </si>
  <si>
    <t>ETEC ANTONIO DE PÁDUA CARDOSO</t>
  </si>
  <si>
    <t>ETEC ANTONIO DEVISATE</t>
  </si>
  <si>
    <t>ETEC PROF. MARCOS UCHOAS DOS SANTOS PENCHEL</t>
  </si>
  <si>
    <t>FATEC DE INDAIATUBA</t>
  </si>
  <si>
    <t>FATEC DR. THOMAZ NOVELINO</t>
  </si>
  <si>
    <t>FATEC DE BOTUCATU</t>
  </si>
  <si>
    <t>FATEC DE MAUÁ</t>
  </si>
  <si>
    <t>FATEC DE GARÇA</t>
  </si>
  <si>
    <t>FATEC DE MOCOCA</t>
  </si>
  <si>
    <t>FATEC SÃO JOSÉ DO RIO PRETO</t>
  </si>
  <si>
    <t>FATEC PROF. WALDOMIRO MAY</t>
  </si>
  <si>
    <t>FATEC DE PRAIA GRANDE</t>
  </si>
  <si>
    <t>FATEC ESTUDANTE RAFAEL ALMEIDA CAMARINHA</t>
  </si>
  <si>
    <t>FATEC DA ZONA SUL - SÃO PAULO</t>
  </si>
  <si>
    <t>FATEC PRESIDENTE PRUDENTE</t>
  </si>
  <si>
    <t>ETEC  DE ARAÇATUBA</t>
  </si>
  <si>
    <t>FATEC DE SÃO CAETANO DO SUL</t>
  </si>
  <si>
    <t xml:space="preserve">ETEC DE ITAQUERA </t>
  </si>
  <si>
    <t>FATEC DE JALES</t>
  </si>
  <si>
    <t>ETEC SAPOPEMBA</t>
  </si>
  <si>
    <t>FATEC DE DOM AMAURY CASTANHO</t>
  </si>
  <si>
    <t>ETEC VARGEM GRANDE DO SUL</t>
  </si>
  <si>
    <t>ETEC DE ARTES</t>
  </si>
  <si>
    <t>ETEC DE CUBATÃO</t>
  </si>
  <si>
    <t>FATEC DE CATANDUVA</t>
  </si>
  <si>
    <t>FATEC DE MOGI DAS CRUZES</t>
  </si>
  <si>
    <t>ETEC ZONA LESTE</t>
  </si>
  <si>
    <t>ETEC DE CARAGUATATUBA</t>
  </si>
  <si>
    <t>FATEC DE DIADEMA</t>
  </si>
  <si>
    <t>ETEC SANTA ISABEL</t>
  </si>
  <si>
    <t>ETEC DE COTIA</t>
  </si>
  <si>
    <t>ETEC CEPAM</t>
  </si>
  <si>
    <t>ETEC RAPOSO TAVARES</t>
  </si>
  <si>
    <t>ETEC SÃO MATEUS</t>
  </si>
  <si>
    <t>ETEC PAULISTANO</t>
  </si>
  <si>
    <t>ETEC UIRAPURU</t>
  </si>
  <si>
    <t>ETEC FRANCISCO MORATO</t>
  </si>
  <si>
    <t>ETEC DE NOVA ODESSA</t>
  </si>
  <si>
    <t>ETEC DE MAIRINQUE</t>
  </si>
  <si>
    <t>ETEC GUSTAVO TEIXEIRA</t>
  </si>
  <si>
    <t>ETEC SANTA ROSA DO VITERBO</t>
  </si>
  <si>
    <t>Servidor</t>
  </si>
  <si>
    <t>TIPO</t>
  </si>
  <si>
    <t>Motivo</t>
  </si>
  <si>
    <t>Emprego Público</t>
  </si>
  <si>
    <t>Rescisão</t>
  </si>
  <si>
    <t>Admissão</t>
  </si>
  <si>
    <t>Retorno de Afastamento</t>
  </si>
  <si>
    <t>Afastamento</t>
  </si>
  <si>
    <t>Falta</t>
  </si>
  <si>
    <t>Mudança de Endereço</t>
  </si>
  <si>
    <t>NOME DA UNIDADE</t>
  </si>
  <si>
    <t>VALE TRANSPORTE</t>
  </si>
  <si>
    <t>Técnico de Saúde</t>
  </si>
  <si>
    <t>Assessor Técnico da Superintendência</t>
  </si>
  <si>
    <t>Assistente Administrativo de Gabinete</t>
  </si>
  <si>
    <t>Assistente de Planejamento Estratégico</t>
  </si>
  <si>
    <t>Assistente Técnico Administrativo I</t>
  </si>
  <si>
    <t>Assistente Técnico Administrativo II</t>
  </si>
  <si>
    <t>Assistente Técnico Administrativo III</t>
  </si>
  <si>
    <t>Chefe de Seção Técnica Administrativa</t>
  </si>
  <si>
    <t>Chefe de Seção Administrativa</t>
  </si>
  <si>
    <t>Chefe de Gabinete da Superintendência</t>
  </si>
  <si>
    <t>Coordenador Técnico</t>
  </si>
  <si>
    <t>Diretor de Escola Técnica - ETEC</t>
  </si>
  <si>
    <t>Encarregado de Setor Administrativo</t>
  </si>
  <si>
    <t>Encarregado de Setor Técnico Administrativo</t>
  </si>
  <si>
    <t>Supervisor de Gestão Rural</t>
  </si>
  <si>
    <t>Diretor Superintendente</t>
  </si>
  <si>
    <t>Vice-Diretor Superintendente</t>
  </si>
  <si>
    <t>Assistente Técnico</t>
  </si>
  <si>
    <t>EMPREGO PÚBLICO</t>
  </si>
  <si>
    <t>SÃO PAULO</t>
  </si>
  <si>
    <t>A</t>
  </si>
  <si>
    <t>F</t>
  </si>
  <si>
    <t>SOROCABA</t>
  </si>
  <si>
    <t>AMERICANA</t>
  </si>
  <si>
    <t>SANTOS</t>
  </si>
  <si>
    <t>E</t>
  </si>
  <si>
    <t>CAMPINAS</t>
  </si>
  <si>
    <t>JUNDIAÍ</t>
  </si>
  <si>
    <t>MOCOCA</t>
  </si>
  <si>
    <t>SÃO BERNARDO DO CAMPO</t>
  </si>
  <si>
    <t>SÃO CAETANO DO SUL</t>
  </si>
  <si>
    <t>SANTO ANDRÉ</t>
  </si>
  <si>
    <t>MOGI DAS CRUZES</t>
  </si>
  <si>
    <t>TAQUARITINGA</t>
  </si>
  <si>
    <t>JAÚ</t>
  </si>
  <si>
    <t>OURINHOS</t>
  </si>
  <si>
    <t>ARARAS</t>
  </si>
  <si>
    <t>ORLÂNDIA</t>
  </si>
  <si>
    <t>GUARATINGUETÁ</t>
  </si>
  <si>
    <t>OSVALDO CRUZ</t>
  </si>
  <si>
    <t>ANDRADINA</t>
  </si>
  <si>
    <t>ARARAQUARA</t>
  </si>
  <si>
    <t>BATATAIS</t>
  </si>
  <si>
    <t>MARÍLIA</t>
  </si>
  <si>
    <t>PRESIDENTE PRUDENTE</t>
  </si>
  <si>
    <t>IGARAPAVA</t>
  </si>
  <si>
    <t>RIO CLARO</t>
  </si>
  <si>
    <t>VOTUPORANGA</t>
  </si>
  <si>
    <t>CABRÁLIA PAULISTA</t>
  </si>
  <si>
    <t>PARAGUAÇU PAULISTA</t>
  </si>
  <si>
    <t>BARRA BONITA</t>
  </si>
  <si>
    <t>CACHOEIRA PAULISTA</t>
  </si>
  <si>
    <t>FRANCA</t>
  </si>
  <si>
    <t>JACAREÍ</t>
  </si>
  <si>
    <t>TAQUARIVAÍ</t>
  </si>
  <si>
    <t>ITAPEVA</t>
  </si>
  <si>
    <t>BOTUCATU</t>
  </si>
  <si>
    <t>DRACENA</t>
  </si>
  <si>
    <t>ITAPETININGA</t>
  </si>
  <si>
    <t>CATANDUVA</t>
  </si>
  <si>
    <t>ADAMANTINA</t>
  </si>
  <si>
    <t>PIRACICABA</t>
  </si>
  <si>
    <t>SÃO SIMÃO</t>
  </si>
  <si>
    <t>RANCHARIA</t>
  </si>
  <si>
    <t>CASA BRANCA</t>
  </si>
  <si>
    <t>CAFELÂNDIA</t>
  </si>
  <si>
    <t>ILHA SOLTEIRA</t>
  </si>
  <si>
    <t>AMPARO</t>
  </si>
  <si>
    <t>PINDAMONHANGABA</t>
  </si>
  <si>
    <t>PENÁPOLIS</t>
  </si>
  <si>
    <t>RIO DAS PEDRAS</t>
  </si>
  <si>
    <t>CERQUEIRA CESAR</t>
  </si>
  <si>
    <t>JALES</t>
  </si>
  <si>
    <t>RIBEIRÃO PRETO</t>
  </si>
  <si>
    <t>MONTE APRAZÍVEL</t>
  </si>
  <si>
    <t>CRUZEIRO</t>
  </si>
  <si>
    <t>MIGUELÓPOLIS</t>
  </si>
  <si>
    <t>QUATÁ</t>
  </si>
  <si>
    <t>CÂNDIDO MOTA</t>
  </si>
  <si>
    <t>CAÇAPAVA</t>
  </si>
  <si>
    <t>SANTA RITA DO PASSA QUATRO</t>
  </si>
  <si>
    <t>SANTA CRUZ DO RIO PARDO</t>
  </si>
  <si>
    <t>ITU</t>
  </si>
  <si>
    <t>MIRASSOL</t>
  </si>
  <si>
    <t>GARÇA</t>
  </si>
  <si>
    <t>IGUAPE</t>
  </si>
  <si>
    <t>SÃO CARLOS</t>
  </si>
  <si>
    <t>VERA CRUZ</t>
  </si>
  <si>
    <t>SÃO JOAQUIM DA BARRA</t>
  </si>
  <si>
    <t>ASSIS</t>
  </si>
  <si>
    <t>MOGI MIRIM</t>
  </si>
  <si>
    <t>IPAUSSU</t>
  </si>
  <si>
    <t>SÃO JOSÉ DO RIO PRETO</t>
  </si>
  <si>
    <t>PRESIDENTE VENCESLAU</t>
  </si>
  <si>
    <t>ITATIBA</t>
  </si>
  <si>
    <t>TATUÍ</t>
  </si>
  <si>
    <t>SÃO MANUEL</t>
  </si>
  <si>
    <t xml:space="preserve">MATÃO </t>
  </si>
  <si>
    <t>LIMEIRA</t>
  </si>
  <si>
    <t>MONGAGUÁ</t>
  </si>
  <si>
    <t>BARRETOS</t>
  </si>
  <si>
    <t>LEME</t>
  </si>
  <si>
    <t>MAUÁ</t>
  </si>
  <si>
    <t>HORTOLÂNDIA</t>
  </si>
  <si>
    <t>SÃO ROQUE</t>
  </si>
  <si>
    <t>SANTA BÁRBARA D´OESTE</t>
  </si>
  <si>
    <t>BIRIGUI</t>
  </si>
  <si>
    <t>CAPÃO BONITO</t>
  </si>
  <si>
    <t>TAUBATÉ</t>
  </si>
  <si>
    <t>PRAIA GRANDE</t>
  </si>
  <si>
    <t>BAURU</t>
  </si>
  <si>
    <t>TUPÃ</t>
  </si>
  <si>
    <t>FERNANDÓPOLIS</t>
  </si>
  <si>
    <t>PIRASSUNUNGA</t>
  </si>
  <si>
    <t>TAQUARITUBA</t>
  </si>
  <si>
    <t>RIBEIRÃO PIRES</t>
  </si>
  <si>
    <t>FRANCO DA ROCHA</t>
  </si>
  <si>
    <t>AVARÉ</t>
  </si>
  <si>
    <t>SÃO JOSÉ DOS CAMPOS</t>
  </si>
  <si>
    <t>ATIBAIA</t>
  </si>
  <si>
    <t>LINS</t>
  </si>
  <si>
    <t>OSASCO</t>
  </si>
  <si>
    <t>SÃO JOSÉ DO RIO PARDO</t>
  </si>
  <si>
    <t>BEBEDOURO</t>
  </si>
  <si>
    <t>ITAQUAQUECETUBA</t>
  </si>
  <si>
    <t>TEODORO SAMPAIO</t>
  </si>
  <si>
    <t>ITANHAEM</t>
  </si>
  <si>
    <t>IBITINGA</t>
  </si>
  <si>
    <t>PIRAJU</t>
  </si>
  <si>
    <t>PALMITAL</t>
  </si>
  <si>
    <t>ARAÇATUBA</t>
  </si>
  <si>
    <t>DIADEMA</t>
  </si>
  <si>
    <t>GUARULHOS</t>
  </si>
  <si>
    <t>FERRAZ DE VASCONCELOS</t>
  </si>
  <si>
    <t>JABOTICABAL</t>
  </si>
  <si>
    <t>SERTÃOZINHO</t>
  </si>
  <si>
    <t>CUBATÃO</t>
  </si>
  <si>
    <t>BRAGANÇA PAULISTA</t>
  </si>
  <si>
    <t>SUZANO</t>
  </si>
  <si>
    <t>CAJAMAR</t>
  </si>
  <si>
    <t>SÃO VICENTE</t>
  </si>
  <si>
    <t>VOTORANTIM</t>
  </si>
  <si>
    <t>MONTE MOR</t>
  </si>
  <si>
    <t>CAMPO LIMPO PAULISTA</t>
  </si>
  <si>
    <t>PORTO FERREIRA</t>
  </si>
  <si>
    <t>PIEDADE</t>
  </si>
  <si>
    <t>MOGI GUAÇU</t>
  </si>
  <si>
    <t>BARUERI</t>
  </si>
  <si>
    <t>NOVO HORIZONTE</t>
  </si>
  <si>
    <t>CARAGUATATUBA</t>
  </si>
  <si>
    <t>SERRANA</t>
  </si>
  <si>
    <t>AGUAI</t>
  </si>
  <si>
    <t>ITAPIRA</t>
  </si>
  <si>
    <t>SANTA ISABEL</t>
  </si>
  <si>
    <t>COTIA</t>
  </si>
  <si>
    <t>FRANCISCO MORATO</t>
  </si>
  <si>
    <t>ITUVERAVA</t>
  </si>
  <si>
    <t>NOVA ODESSA</t>
  </si>
  <si>
    <t>MAIRINQUE</t>
  </si>
  <si>
    <t>SÃO PEDRO</t>
  </si>
  <si>
    <t>SANTA ROSA DE VITERBO</t>
  </si>
  <si>
    <t>unid-id</t>
  </si>
  <si>
    <t>Aposentadoria</t>
  </si>
  <si>
    <t>Tipo</t>
  </si>
  <si>
    <t>Sábado</t>
  </si>
  <si>
    <t>Cota Adicional</t>
  </si>
  <si>
    <t>Categoria</t>
  </si>
  <si>
    <t>N - CLT</t>
  </si>
  <si>
    <t>A - AUTQ</t>
  </si>
  <si>
    <t>Opção</t>
  </si>
  <si>
    <t>Licença</t>
  </si>
  <si>
    <t>Retorno  de Licença</t>
  </si>
  <si>
    <t>Dias Úteis do Mês</t>
  </si>
  <si>
    <t>Declaração do Motivo</t>
  </si>
  <si>
    <t>Adesão</t>
  </si>
  <si>
    <t>Cancelamento do Benefício</t>
  </si>
  <si>
    <t>Solicitação de Cancelamento</t>
  </si>
  <si>
    <t>Alteração de Linha</t>
  </si>
  <si>
    <t>Completou 60 anos (Somente Mulher)</t>
  </si>
  <si>
    <t>ETEC DE REGISTRO</t>
  </si>
  <si>
    <t>REGISTRO</t>
  </si>
  <si>
    <t>ETEC PADRE CARLOS LEONCIO DA SILVA</t>
  </si>
  <si>
    <t>LORENA</t>
  </si>
  <si>
    <t>ETEC DE EMBU</t>
  </si>
  <si>
    <t>EMBU</t>
  </si>
  <si>
    <t>ETEC OSASCO II</t>
  </si>
  <si>
    <t>LENÇOIS PAULISTA</t>
  </si>
  <si>
    <t>ETEC DE BARUERI</t>
  </si>
  <si>
    <t>ETEC DR. NELSON ALVES VIANNA</t>
  </si>
  <si>
    <t>TIETE</t>
  </si>
  <si>
    <t>ETEC MANDAQUI</t>
  </si>
  <si>
    <t>CERQUILHO</t>
  </si>
  <si>
    <t>ETEC DE ITAQUAQUECETUBA</t>
  </si>
  <si>
    <t>FATEC VICTOR CIVITA</t>
  </si>
  <si>
    <t>FATEC TAUBATE</t>
  </si>
  <si>
    <t>TAUBATE</t>
  </si>
  <si>
    <t>ETEC PROF. ADOLPHO ARRUDA MELLO</t>
  </si>
  <si>
    <t>ETEC JORNALISTA ROBERTO MARINHO</t>
  </si>
  <si>
    <t>ETEC ALCIDES CESTARI</t>
  </si>
  <si>
    <t>MONTE ALTO</t>
  </si>
  <si>
    <t>Feriado Municipal</t>
  </si>
  <si>
    <t>OP</t>
  </si>
  <si>
    <t>Unidade</t>
  </si>
  <si>
    <t>Município</t>
  </si>
  <si>
    <t>ETEC BENTO CARLOS BOTELHO DO AMARAL</t>
  </si>
  <si>
    <t>GUARIBA</t>
  </si>
  <si>
    <t>FATEC DE JACAREI</t>
  </si>
  <si>
    <t>POMPEIA</t>
  </si>
  <si>
    <t>ETEC DARCY PEREIRA DE MORAES</t>
  </si>
  <si>
    <t>ETEC BARTOLOMEU BUENO DA SILVA - ANHAGUERA</t>
  </si>
  <si>
    <t>SANTANA DE PARNAIBA</t>
  </si>
  <si>
    <t>ETEC DE IBATE</t>
  </si>
  <si>
    <t>IBATE</t>
  </si>
  <si>
    <t>ETEC DE SOROCABA</t>
  </si>
  <si>
    <t>FATEC JOSE CRESPO GONZALES</t>
  </si>
  <si>
    <t xml:space="preserve">FATEC RUBENS LARA </t>
  </si>
  <si>
    <t>ETE PROF. DR. ANTONIO EUFRÁSIO TOLEDO</t>
  </si>
  <si>
    <t>ETE ANTONIO JUNQUEIRA DA VEIGA</t>
  </si>
  <si>
    <t>ETE PROF. APRÍGIO GONZAGA</t>
  </si>
  <si>
    <t>ETE ARISTÓTELES FERREIRA</t>
  </si>
  <si>
    <t>ETE PROF. ARMANDO BAYEUX DA SILVA</t>
  </si>
  <si>
    <t>ETE FREI ARNALDO MARIA DE ITAPORANGA</t>
  </si>
  <si>
    <t>ETE ASTOR DE MATOS CARVALHO</t>
  </si>
  <si>
    <t>ETE AUGUSTO TORTOLERO  ARAÚJO</t>
  </si>
  <si>
    <t>ETE COMENDADOR JOÃO RAYS</t>
  </si>
  <si>
    <t>ETE PROF. BASÍLIDES DE GODOY</t>
  </si>
  <si>
    <t>ETE BENEDITO STORANI</t>
  </si>
  <si>
    <t>ETE BENTO QUIRINO</t>
  </si>
  <si>
    <t>ETE CARLOS DE CAMPOS</t>
  </si>
  <si>
    <t>ETE PROF. CARMELINO CORREIA JUNIOR</t>
  </si>
  <si>
    <t>ETE DR. CAROLINO DA MOTA E SILVA</t>
  </si>
  <si>
    <t>ESPÍRITO STO DO PINHAL</t>
  </si>
  <si>
    <t>ETE CÔNEGO JOSÉ BENTO</t>
  </si>
  <si>
    <t>ETE DR. DÁRIO PACHECO PEDROSO</t>
  </si>
  <si>
    <t>ETE DR. DEMÉTRIO AZEVEDO JÚNIOR</t>
  </si>
  <si>
    <t>ETE DR. DOMINGOS MINICUCCI FILHO</t>
  </si>
  <si>
    <t>ETE PROF.A CARMELINA BARBOSA</t>
  </si>
  <si>
    <t>ETE PROF. EDSON GALVÃO</t>
  </si>
  <si>
    <t>ETE ELIAS NECHAR</t>
  </si>
  <si>
    <t>ETE EUDÉCIO LUIZ VICENTE</t>
  </si>
  <si>
    <t>ETE CEL. FERNANDO FEBELIANO DA COSTA</t>
  </si>
  <si>
    <t>ETE PROF. FRANCISCO DOS SANTOS</t>
  </si>
  <si>
    <t>ETE DEPUTADO FRANCISCO FRANCO</t>
  </si>
  <si>
    <t>ETE DR. FRANCISCO NOGUEIRA DE LIMA</t>
  </si>
  <si>
    <t>ETE FRANCISCO GARCIA</t>
  </si>
  <si>
    <t>ETE GUARACY SILVEIRA</t>
  </si>
  <si>
    <t>ETE PROF.A HELCY M. MARTINS AGUIAR</t>
  </si>
  <si>
    <t>ETE ENGENHEIRO HERVAL BELLUSCI</t>
  </si>
  <si>
    <t>ETE PROF. HORÁCIO AUGUSTO DA SILVEIRA</t>
  </si>
  <si>
    <t>ETE DE ILHA SOLTEIRA</t>
  </si>
  <si>
    <t>ETE JACINTO FERREIRA DE SÁ</t>
  </si>
  <si>
    <t>ETE JOÃO BELARMINO</t>
  </si>
  <si>
    <t>ETE JOÃO GOMES DE ARAÚJO</t>
  </si>
  <si>
    <t>ETE JOÃO JORGE GERAISSATE</t>
  </si>
  <si>
    <t>ETE JOAQUIM FERREIRA DO AMARAL</t>
  </si>
  <si>
    <t>ETE DR. JOSÉ COURY</t>
  </si>
  <si>
    <t>ETE PREFEITO JOSÉ ESTEVES</t>
  </si>
  <si>
    <t>ETE DR. JOSÉ LUIZ VIANA COUTINHO</t>
  </si>
  <si>
    <t>ETE JOSÉ MARTIMIANO DA SILVA</t>
  </si>
  <si>
    <t>ETE PADRE JOSÉ NUNES DIAS</t>
  </si>
  <si>
    <t>ETE JOSÉ ROCHA MENDES</t>
  </si>
  <si>
    <t>ETE PROF. JOSÉ SANT'ANA DE CASTRO</t>
  </si>
  <si>
    <t>ETE DR. JÚLIO CARDOSO</t>
  </si>
  <si>
    <t>ETE LAURINDO ALVES DE QUEIROZ</t>
  </si>
  <si>
    <t>ETE DR. LUIZ CESAR COUTO</t>
  </si>
  <si>
    <t>ETE PROF. LUIZ PIRES BARBOSA</t>
  </si>
  <si>
    <t>ETE MACHADO DE ASSIS</t>
  </si>
  <si>
    <t>ETE MANOEL DOS REIS ARAÚJO</t>
  </si>
  <si>
    <t>ETE ORLANDO QUAGLIATO</t>
  </si>
  <si>
    <t xml:space="preserve">ETE MARTIN LUTHER KING </t>
  </si>
  <si>
    <t>ETE MARTINHO DI CIERO</t>
  </si>
  <si>
    <t>ETE PROF. MATHEUS LEITE ABREU</t>
  </si>
  <si>
    <t>ETE MONSENHOR ANTÔNIO MAGLIANO</t>
  </si>
  <si>
    <t>ETE ENGENHEIRO AGRÔNOMO NARCISO DE MEDEIROS</t>
  </si>
  <si>
    <t>ETE PROF. URIAS FERREIRA</t>
  </si>
  <si>
    <t>ETE PAULINO BOTELHO</t>
  </si>
  <si>
    <t>ETE PAULO GUERREIRO FRANCO</t>
  </si>
  <si>
    <t>ETE DEPUTADO PAULO ORNELLAS C. DE BARROS</t>
  </si>
  <si>
    <t>ETE PEDRO BADRAN</t>
  </si>
  <si>
    <t>ETE PEDRO D'ARCÁDIA NETO</t>
  </si>
  <si>
    <t>ETE PEDRO FERREIRA ALVES</t>
  </si>
  <si>
    <t>ETE PEDRO LEME BRISOLLA SOBRINHO</t>
  </si>
  <si>
    <t>ETE PHILADELPHO GOUVEIA NETTO</t>
  </si>
  <si>
    <t>ETEC PROF. MILTON GAZZETTI</t>
  </si>
  <si>
    <t>ETE ROSA PERRONE SCAVONE</t>
  </si>
  <si>
    <t>ETE SALES GOMES</t>
  </si>
  <si>
    <t>ETE DONA SEBASTIANA DE BARROS</t>
  </si>
  <si>
    <t>ETE PROF. DR. SYLVIO DE MATTOS CARVALHO</t>
  </si>
  <si>
    <t>ETE TRAJANO CAMARGO</t>
  </si>
  <si>
    <t>FATEC PROFESSOR JOAO MOD</t>
  </si>
  <si>
    <t>ETE ADOLPHO BEZERIN</t>
  </si>
  <si>
    <t>ETE CORONEL RAPHAEL BRANDÃO</t>
  </si>
  <si>
    <t>ETE DEPUTADO SALIM SEDEH</t>
  </si>
  <si>
    <t>FATEC ZONA LESTE</t>
  </si>
  <si>
    <t>ETE DE HORTOLÂNDIA</t>
  </si>
  <si>
    <t>ETE DE SÃO ROQUE</t>
  </si>
  <si>
    <t>ETE PROF. DR. JOSÉ DAGNONI</t>
  </si>
  <si>
    <t>ETE DE GUAIANAZES</t>
  </si>
  <si>
    <t>ETE DONA ESCOLATISCA ROSA</t>
  </si>
  <si>
    <t>ETEC DOUTOR RENATO CORDEIRO</t>
  </si>
  <si>
    <t>ETE DR. CELSO CHARURI</t>
  </si>
  <si>
    <t>ETE DR. GERALDO JOSE RODRIGUES ALCKIMIN</t>
  </si>
  <si>
    <t>FATEC ADIB MOISES DIB</t>
  </si>
  <si>
    <t>ETE DE MAUÁ</t>
  </si>
  <si>
    <t>FATEC PROF. ANTONIO BELIZANDRO BARBOSA RESENDE</t>
  </si>
  <si>
    <t>FATEC PROF. WIILSON R. RIBEIRO DE CAMARGO</t>
  </si>
  <si>
    <t>ETE DA ZONA SUL -SÃO PAULO</t>
  </si>
  <si>
    <t>ETE RODRIGUES DE ABREU</t>
  </si>
  <si>
    <t>ETE PROF. MASSUYUKI KAWANO</t>
  </si>
  <si>
    <t>ETE DE FERNANDÓPOLIS</t>
  </si>
  <si>
    <t>ETE DE PIRASSUNUNGA</t>
  </si>
  <si>
    <t>ETE PROF. TEREZINHA MONTEIRO DOS SANTOS</t>
  </si>
  <si>
    <t>ETE DE RIBEIRÃO PIRES</t>
  </si>
  <si>
    <t>ETE DE DR. EMILIO HERNANDEZ AGUILAR</t>
  </si>
  <si>
    <t>FATEC DE CARAPICUIBA</t>
  </si>
  <si>
    <t>CARAPICUIBA</t>
  </si>
  <si>
    <t>ETE DE CARAPICUIBA</t>
  </si>
  <si>
    <t>ETEC PROF. FAUSTO MAZZOLA</t>
  </si>
  <si>
    <t>FATEC PROFESSOR JESSEM VIDAL</t>
  </si>
  <si>
    <t>ETE PROF. CARMINE BIAGIO TUNDISI</t>
  </si>
  <si>
    <t>ETE DE LINS</t>
  </si>
  <si>
    <t>ETE PROFESSOR ANDRE BOGASIAN</t>
  </si>
  <si>
    <t>ETE DE SÃO JÓSE DO RIO PARDO</t>
  </si>
  <si>
    <t>ETEC PROFESSOR IDIO ZUCCHI</t>
  </si>
  <si>
    <t>ETE ALBERTO SANTOS DUMONT</t>
  </si>
  <si>
    <t>GUARUJA</t>
  </si>
  <si>
    <t>ETE DE PRAIA GRANDE</t>
  </si>
  <si>
    <t>ETE DRA MARIA AUGUSTA SARAIVA</t>
  </si>
  <si>
    <t>ETEC PROFESSORA NAIR LUCCAS RIBEIRO</t>
  </si>
  <si>
    <t>ETE ITANHAEM</t>
  </si>
  <si>
    <t>ETE PARQUE DA JUVENTUDE</t>
  </si>
  <si>
    <t>ETE DE IBITINGA</t>
  </si>
  <si>
    <t>ETE WALDYR DURON JUNIOR</t>
  </si>
  <si>
    <t>FATEC ARTHUR  DE AZEVEDO</t>
  </si>
  <si>
    <t>ETE PROF MARIO ANTONIO VERZA</t>
  </si>
  <si>
    <t>ETEC JUSCELINO KUBITSCHECK DE OLIVEIRA</t>
  </si>
  <si>
    <t xml:space="preserve">FATEC DE GUARULHOS </t>
  </si>
  <si>
    <t xml:space="preserve">ETEC DE FERRAZ DE VASCONCELOS </t>
  </si>
  <si>
    <t>FATEC NILO DE STEFANI</t>
  </si>
  <si>
    <t xml:space="preserve">FACULDADE DE TECNOLOGIA DEP. ROQUE TREVISAN </t>
  </si>
  <si>
    <t>FATEC DE PROF. FERNANDO AMARAL DE ALEMEIDA PRADO</t>
  </si>
  <si>
    <t>Vargem Grande do Sul</t>
  </si>
  <si>
    <t>FATEC JORNALISTA OMAIR FAGUNDES DE OLIVEIRA</t>
  </si>
  <si>
    <t>ETEC TEREZA A. CARDOSO NUNES DE OLIVEIRA</t>
  </si>
  <si>
    <t xml:space="preserve">ETEC DE SÃO SEBASTIAO </t>
  </si>
  <si>
    <t>SÃO SEBASTIAO</t>
  </si>
  <si>
    <t>FATEC DE SÃO SEBASTIAO</t>
  </si>
  <si>
    <t>FATEC PROFESSOR ANTONIO SEABRA</t>
  </si>
  <si>
    <t>ETEC DEPUTADO ARY DE CAMARGO PEDROSO</t>
  </si>
  <si>
    <t xml:space="preserve">ETEC DOUTORA RUTH CARDOSO </t>
  </si>
  <si>
    <t>ETEC TAKASHI MORITA</t>
  </si>
  <si>
    <t>ETEC DE HELIOPOLIS</t>
  </si>
  <si>
    <t>ETEC EURO ALBINO DE SOUZA</t>
  </si>
  <si>
    <t>FATEC PADRE DANILO JOSE DE OLIVEIRA OHL</t>
  </si>
  <si>
    <t>ETEC DE POA</t>
  </si>
  <si>
    <t>POA</t>
  </si>
  <si>
    <t>ETEC PROFA. MARINES TEODORO DE FREITAS ALMEIDA</t>
  </si>
  <si>
    <t>ETEC ANGELO CAVALHEIRO</t>
  </si>
  <si>
    <t>ETEC ARNALDO PEREIRA CHEREGATTI</t>
  </si>
  <si>
    <t>FATEC PREFEITO HIRANT SANAZAR</t>
  </si>
  <si>
    <t>ETEC JOAO MARIA STEVANATTO</t>
  </si>
  <si>
    <t>ETEC PARQUE BELEM</t>
  </si>
  <si>
    <t>ETEC JARDIM ANGELA</t>
  </si>
  <si>
    <t>ETEC ABDIAS DO NASCIMENTO</t>
  </si>
  <si>
    <t xml:space="preserve">ETEC GILDO MARÇAL BEZERRA BRANDÃO </t>
  </si>
  <si>
    <t>ETEC JARAGUA</t>
  </si>
  <si>
    <t>ETEC DE OLIMPIA</t>
  </si>
  <si>
    <t>OLIMPIA</t>
  </si>
  <si>
    <t>ETEC PROFESSOR JOSE IGNACIO AZEVEDO FILHO</t>
  </si>
  <si>
    <t>ETEC IRMA AGOSTINA</t>
  </si>
  <si>
    <t>ETEC DE ITARARE</t>
  </si>
  <si>
    <t>ITARARE</t>
  </si>
  <si>
    <t>ETEC CIDADE DO LIVRO</t>
  </si>
  <si>
    <t>ETEC DE CERQUILHO</t>
  </si>
  <si>
    <t>ETEC PROFª DRA DOROTI Q. KANASHIRO</t>
  </si>
  <si>
    <t>FATEC SHUNJI NISHIMURA</t>
  </si>
  <si>
    <t>FATEC DE SÃO ROQUE</t>
  </si>
  <si>
    <t>ETEC DE PERUIBE</t>
  </si>
  <si>
    <t>PERUIBE</t>
  </si>
  <si>
    <t>ETEC DE ESPORTES CURT WALTER OTTO BAUMGART</t>
  </si>
  <si>
    <t>ETEC PREFEITO BRAZ PASCHOALIN</t>
  </si>
  <si>
    <t>JANDIRA</t>
  </si>
  <si>
    <t>Retorno de Férias</t>
  </si>
  <si>
    <t>Agente de Supervisão Educacional</t>
  </si>
  <si>
    <t>Agente Técnico e Administrativo</t>
  </si>
  <si>
    <t>Analista de Suporte e Gestão</t>
  </si>
  <si>
    <t>Analista Técnico de Sáude</t>
  </si>
  <si>
    <t>Assessor Técnico Chefe</t>
  </si>
  <si>
    <t>Assistente Administrativo</t>
  </si>
  <si>
    <t>Assistente de Supervisão Educacional</t>
  </si>
  <si>
    <t xml:space="preserve">Assistente Técnico da Superintendência </t>
  </si>
  <si>
    <t>Auxiliar de Apoio</t>
  </si>
  <si>
    <t>Auxiliar Docente</t>
  </si>
  <si>
    <t>Diretor de Departamento</t>
  </si>
  <si>
    <t>Diretor de Divisão</t>
  </si>
  <si>
    <t>Diretor de Faculdade - FATEC</t>
  </si>
  <si>
    <t>Diretor de Faculdade de Tecnologia - Fatec</t>
  </si>
  <si>
    <t>Diretor de Serviço</t>
  </si>
  <si>
    <t>Operacional de Suporte</t>
  </si>
  <si>
    <t>Professor Médio / Técnico</t>
  </si>
  <si>
    <t>Professor Superior</t>
  </si>
  <si>
    <t>Secretario Geral</t>
  </si>
  <si>
    <t>Vice Diretor de Fatec</t>
  </si>
  <si>
    <t>Vice-Diretor de Faculdade - FATEC</t>
  </si>
  <si>
    <t>Especial. Planejtº Educac., Obras e Gestão</t>
  </si>
  <si>
    <t>INDAIATUBA</t>
  </si>
  <si>
    <t>FATEC DEPUTADO ARY FOSSEN</t>
  </si>
  <si>
    <t>ETEC PROFESSOR ELIAS MIGUEL JUNIOR</t>
  </si>
  <si>
    <t>FATEC DE ITAQUERA - PROF.MIGUEL REALE</t>
  </si>
  <si>
    <t>ETEC SANTA IFIGENIA</t>
  </si>
  <si>
    <t>FATEC DE SÃO CARLOS</t>
  </si>
  <si>
    <t>FATEC DE COTIA</t>
  </si>
  <si>
    <t>ETEC DE MAIRIPORÃ</t>
  </si>
  <si>
    <t>MAIRIPORÃ</t>
  </si>
  <si>
    <t>FATEC SEBRAE</t>
  </si>
  <si>
    <t>SÃO  PAULO</t>
  </si>
  <si>
    <t>ETEC SEBRAE</t>
  </si>
  <si>
    <t>ETEC PROFESSORA LUZIA MARIA MACHADO</t>
  </si>
  <si>
    <t>ARUJA</t>
  </si>
  <si>
    <t>FATEC DE ASSIS</t>
  </si>
  <si>
    <t>FATEC CAMPINAS</t>
  </si>
  <si>
    <t>ETEC SANTA FE DO SUL</t>
  </si>
  <si>
    <t>SANTA FE DO SUL</t>
  </si>
  <si>
    <t xml:space="preserve">FATEC DE ITAPIRA </t>
  </si>
  <si>
    <t xml:space="preserve">ETEC DE  CAIEIRAS </t>
  </si>
  <si>
    <t>CAIEIRAS</t>
  </si>
  <si>
    <t>FATEC DE BEBEDOURO</t>
  </si>
  <si>
    <t/>
  </si>
  <si>
    <t>Férias Proporcionais</t>
  </si>
  <si>
    <t>Férias 30 dias</t>
  </si>
  <si>
    <t>ETEC DE APIAI</t>
  </si>
  <si>
    <t>APIAI</t>
  </si>
  <si>
    <t>ETEC DE RIO GRANDE DA SERRA</t>
  </si>
  <si>
    <t>RIO GRANDE DA SERRA</t>
  </si>
  <si>
    <t>FATEC SANTANA DO PARNAÍBA</t>
  </si>
  <si>
    <t>Férias Proporcionais (Enviar BDP)</t>
  </si>
  <si>
    <t>FATEC DE RIBEIRÃO PRETO</t>
  </si>
  <si>
    <t>ETEC  ITAQUERA II</t>
  </si>
  <si>
    <t>FACULDADE DE TECNOLOGIA DE ITATIBA</t>
  </si>
  <si>
    <t>ETEC SANTA CRUZ DAS PALMEIRAS</t>
  </si>
  <si>
    <t>SANTA CRUZ DAS PALMEIRAS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</si>
</sst>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"/>
    <numFmt numFmtId="179" formatCode="00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Tw Cen MT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color indexed="56"/>
      <name val="Vrinda"/>
      <family val="2"/>
    </font>
    <font>
      <b/>
      <sz val="2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2060"/>
      <name val="Vrind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8" fillId="34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178" fontId="26" fillId="0" borderId="12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178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vertical="center"/>
      <protection/>
    </xf>
    <xf numFmtId="0" fontId="28" fillId="34" borderId="11" xfId="0" applyFont="1" applyFill="1" applyBorder="1" applyAlignment="1" applyProtection="1">
      <alignment horizontal="center" vertical="center"/>
      <protection/>
    </xf>
    <xf numFmtId="179" fontId="26" fillId="0" borderId="12" xfId="0" applyNumberFormat="1" applyFont="1" applyBorder="1" applyAlignment="1" applyProtection="1">
      <alignment horizontal="center" vertical="center" wrapText="1"/>
      <protection locked="0"/>
    </xf>
    <xf numFmtId="17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" fillId="18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5" xfId="48" applyFont="1" applyFill="1" applyBorder="1" applyAlignment="1">
      <alignment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7" fillId="0" borderId="16" xfId="48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8" fillId="34" borderId="17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14" fontId="27" fillId="0" borderId="21" xfId="0" applyNumberFormat="1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25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UNIDADES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2">
    <dxf>
      <font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1571625</xdr:colOff>
      <xdr:row>0</xdr:row>
      <xdr:rowOff>95250</xdr:rowOff>
    </xdr:from>
    <xdr:ext cx="6219825" cy="590550"/>
    <xdr:sp>
      <xdr:nvSpPr>
        <xdr:cNvPr id="1" name="Retângulo 2"/>
        <xdr:cNvSpPr>
          <a:spLocks/>
        </xdr:cNvSpPr>
      </xdr:nvSpPr>
      <xdr:spPr>
        <a:xfrm>
          <a:off x="2343150" y="95250"/>
          <a:ext cx="6219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ANEXO I</a:t>
          </a:r>
          <a:r>
            <a:rPr lang="en-US" cap="none" sz="2800" b="1" i="0" u="none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43"/>
  <sheetViews>
    <sheetView showGridLines="0" tabSelected="1" zoomScale="92" zoomScaleNormal="92" workbookViewId="0" topLeftCell="A1">
      <selection activeCell="B5" sqref="B5"/>
    </sheetView>
  </sheetViews>
  <sheetFormatPr defaultColWidth="0" defaultRowHeight="15" customHeight="1" zeroHeight="1"/>
  <cols>
    <col min="1" max="1" width="2.140625" style="8" customWidth="1"/>
    <col min="2" max="2" width="9.421875" style="7" bestFit="1" customWidth="1"/>
    <col min="3" max="3" width="40.140625" style="8" customWidth="1"/>
    <col min="4" max="4" width="38.00390625" style="8" customWidth="1"/>
    <col min="5" max="5" width="9.7109375" style="7" bestFit="1" customWidth="1"/>
    <col min="6" max="7" width="10.8515625" style="8" bestFit="1" customWidth="1"/>
    <col min="8" max="9" width="6.7109375" style="8" customWidth="1"/>
    <col min="10" max="10" width="26.28125" style="8" customWidth="1"/>
    <col min="11" max="11" width="3.57421875" style="8" customWidth="1"/>
    <col min="12" max="12" width="9.140625" style="8" hidden="1" customWidth="1"/>
    <col min="13" max="13" width="3.7109375" style="8" hidden="1" customWidth="1"/>
    <col min="14" max="14" width="10.7109375" style="8" hidden="1" customWidth="1"/>
    <col min="15" max="15" width="23.140625" style="8" hidden="1" customWidth="1"/>
    <col min="16" max="16" width="18.00390625" style="8" hidden="1" customWidth="1"/>
    <col min="17" max="20" width="9.140625" style="8" hidden="1" customWidth="1"/>
    <col min="21" max="21" width="56.140625" style="8" hidden="1" customWidth="1"/>
    <col min="22" max="22" width="31.00390625" style="8" hidden="1" customWidth="1"/>
    <col min="23" max="23" width="11.421875" style="8" hidden="1" customWidth="1"/>
    <col min="24" max="24" width="9.140625" style="8" hidden="1" customWidth="1"/>
    <col min="25" max="25" width="12.421875" style="8" hidden="1" customWidth="1"/>
    <col min="26" max="27" width="9.140625" style="8" hidden="1" customWidth="1"/>
    <col min="28" max="28" width="9.421875" style="8" hidden="1" customWidth="1"/>
    <col min="29" max="29" width="18.57421875" style="8" hidden="1" customWidth="1"/>
    <col min="30" max="30" width="11.140625" style="8" hidden="1" customWidth="1"/>
    <col min="31" max="31" width="26.140625" style="8" hidden="1" customWidth="1"/>
    <col min="32" max="32" width="17.00390625" style="8" hidden="1" customWidth="1"/>
    <col min="33" max="33" width="33.7109375" style="8" hidden="1" customWidth="1"/>
    <col min="34" max="34" width="20.28125" style="8" hidden="1" customWidth="1"/>
    <col min="35" max="35" width="13.7109375" style="8" hidden="1" customWidth="1"/>
    <col min="36" max="37" width="9.140625" style="8" hidden="1" customWidth="1"/>
    <col min="38" max="38" width="40.140625" style="8" hidden="1" customWidth="1"/>
    <col min="39" max="39" width="2.7109375" style="8" hidden="1" customWidth="1"/>
    <col min="40" max="40" width="45.28125" style="8" hidden="1" customWidth="1"/>
    <col min="41" max="41" width="2.7109375" style="8" hidden="1" customWidth="1"/>
    <col min="42" max="42" width="45.28125" style="8" hidden="1" customWidth="1"/>
    <col min="43" max="43" width="2.7109375" style="8" hidden="1" customWidth="1"/>
    <col min="44" max="44" width="45.28125" style="8" hidden="1" customWidth="1"/>
    <col min="45" max="45" width="7.7109375" style="8" hidden="1" customWidth="1"/>
    <col min="46" max="46" width="44.140625" style="8" hidden="1" customWidth="1"/>
    <col min="47" max="47" width="7.7109375" style="8" hidden="1" customWidth="1"/>
    <col min="48" max="16384" width="9.140625" style="8" hidden="1" customWidth="1"/>
  </cols>
  <sheetData>
    <row r="1" ht="9.75" customHeight="1">
      <c r="E1" s="8"/>
    </row>
    <row r="2" ht="15" customHeight="1">
      <c r="E2" s="8"/>
    </row>
    <row r="3" ht="29.25" customHeight="1">
      <c r="E3" s="8"/>
    </row>
    <row r="4" spans="2:10" s="9" customFormat="1" ht="15" customHeight="1">
      <c r="B4" s="29" t="s">
        <v>1</v>
      </c>
      <c r="C4" s="57" t="s">
        <v>108</v>
      </c>
      <c r="D4" s="57"/>
      <c r="E4" s="57"/>
      <c r="F4" s="57"/>
      <c r="G4" s="57"/>
      <c r="H4" s="57"/>
      <c r="I4" s="57"/>
      <c r="J4" s="57"/>
    </row>
    <row r="5" spans="2:10" s="9" customFormat="1" ht="15" customHeight="1">
      <c r="B5" s="6" t="s">
        <v>30</v>
      </c>
      <c r="C5" s="58" t="str">
        <f>VLOOKUP(B5,T43:U343,2,FALSE)</f>
        <v> </v>
      </c>
      <c r="D5" s="58"/>
      <c r="E5" s="58"/>
      <c r="F5" s="58"/>
      <c r="G5" s="58"/>
      <c r="H5" s="58"/>
      <c r="I5" s="58"/>
      <c r="J5" s="58"/>
    </row>
    <row r="6" spans="2:10" ht="15" customHeight="1">
      <c r="B6" s="10"/>
      <c r="C6" s="10"/>
      <c r="D6" s="10"/>
      <c r="E6" s="10"/>
      <c r="F6" s="10"/>
      <c r="G6" s="10"/>
      <c r="H6" s="11"/>
      <c r="I6" s="11"/>
      <c r="J6" s="11"/>
    </row>
    <row r="7" spans="2:10" ht="15" customHeight="1">
      <c r="B7" s="59" t="s">
        <v>109</v>
      </c>
      <c r="C7" s="59"/>
      <c r="D7" s="59"/>
      <c r="E7" s="59"/>
      <c r="F7" s="59"/>
      <c r="G7" s="59"/>
      <c r="H7" s="59"/>
      <c r="I7" s="59"/>
      <c r="J7" s="59"/>
    </row>
    <row r="8" spans="2:10" ht="15" customHeight="1">
      <c r="B8" s="59"/>
      <c r="C8" s="59"/>
      <c r="D8" s="59"/>
      <c r="E8" s="59"/>
      <c r="F8" s="59"/>
      <c r="G8" s="59"/>
      <c r="H8" s="59"/>
      <c r="I8" s="59"/>
      <c r="J8" s="59"/>
    </row>
    <row r="9" spans="2:10" s="9" customFormat="1" ht="16.5" customHeight="1">
      <c r="B9" s="28" t="s">
        <v>2</v>
      </c>
      <c r="C9" s="28" t="s">
        <v>98</v>
      </c>
      <c r="D9" s="28" t="s">
        <v>101</v>
      </c>
      <c r="E9" s="28" t="s">
        <v>276</v>
      </c>
      <c r="F9" s="28" t="s">
        <v>279</v>
      </c>
      <c r="G9" s="28" t="s">
        <v>3</v>
      </c>
      <c r="H9" s="28" t="s">
        <v>7</v>
      </c>
      <c r="I9" s="60" t="s">
        <v>100</v>
      </c>
      <c r="J9" s="61"/>
    </row>
    <row r="10" spans="2:23" s="9" customFormat="1" ht="16.5" customHeight="1">
      <c r="B10" s="34" t="s">
        <v>30</v>
      </c>
      <c r="C10" s="30"/>
      <c r="D10" s="27"/>
      <c r="E10" s="22" t="s">
        <v>30</v>
      </c>
      <c r="F10" s="23" t="s">
        <v>30</v>
      </c>
      <c r="G10" s="24"/>
      <c r="H10" s="24"/>
      <c r="I10" s="62"/>
      <c r="J10" s="63"/>
      <c r="M10" s="12"/>
      <c r="N10" s="12" t="str">
        <f aca="true" t="shared" si="0" ref="N10:N30">VLOOKUP(F10,$Y$43:$AF$46,2,FALSE)</f>
        <v> </v>
      </c>
      <c r="O10" s="12" t="str">
        <f aca="true" t="shared" si="1" ref="O10:O31">VLOOKUP(F10,$Y$43:$AF$46,3,FALSE)</f>
        <v> </v>
      </c>
      <c r="P10" s="12" t="str">
        <f aca="true" t="shared" si="2" ref="P10:P31">VLOOKUP(F10,$Y$43:$AF$46,4,FALSE)</f>
        <v> </v>
      </c>
      <c r="Q10" s="12" t="str">
        <f aca="true" t="shared" si="3" ref="Q10:Q31">VLOOKUP(F10,$Y$43:$AF$46,5,FALSE)</f>
        <v> </v>
      </c>
      <c r="R10" s="12" t="str">
        <f aca="true" t="shared" si="4" ref="R10:R31">VLOOKUP(F10,$Y$43:$AF$46,6,FALSE)</f>
        <v> </v>
      </c>
      <c r="S10" s="12" t="str">
        <f aca="true" t="shared" si="5" ref="S10:S31">VLOOKUP(F10,$Y$43:$AF$46,7,FALSE)</f>
        <v> </v>
      </c>
      <c r="T10" s="12" t="str">
        <f aca="true" t="shared" si="6" ref="T10:T31">VLOOKUP(F10,$Y$43:$AF$46,8,FALSE)</f>
        <v> </v>
      </c>
      <c r="U10" s="12" t="str">
        <f>VLOOKUP(F10,$Y$43:$AI$46,9,FALSE)</f>
        <v> </v>
      </c>
      <c r="V10" s="12" t="str">
        <f>VLOOKUP(F10,$Y$43:$AI$46,10,FALSE)</f>
        <v> </v>
      </c>
      <c r="W10" s="12" t="str">
        <f>VLOOKUP(F10,$Y$43:$AI$46,11,FALSE)</f>
        <v> </v>
      </c>
    </row>
    <row r="11" spans="2:23" s="9" customFormat="1" ht="16.5" customHeight="1">
      <c r="B11" s="35"/>
      <c r="C11" s="25"/>
      <c r="D11" s="27"/>
      <c r="E11" s="22"/>
      <c r="F11" s="23" t="s">
        <v>30</v>
      </c>
      <c r="G11" s="26"/>
      <c r="H11" s="26"/>
      <c r="I11" s="52"/>
      <c r="J11" s="53"/>
      <c r="M11" s="12"/>
      <c r="N11" s="12" t="str">
        <f t="shared" si="0"/>
        <v> </v>
      </c>
      <c r="O11" s="12" t="str">
        <f t="shared" si="1"/>
        <v> </v>
      </c>
      <c r="P11" s="12" t="str">
        <f t="shared" si="2"/>
        <v> </v>
      </c>
      <c r="Q11" s="12" t="str">
        <f t="shared" si="3"/>
        <v> </v>
      </c>
      <c r="R11" s="12" t="str">
        <f t="shared" si="4"/>
        <v> </v>
      </c>
      <c r="S11" s="12" t="str">
        <f t="shared" si="5"/>
        <v> </v>
      </c>
      <c r="T11" s="12" t="str">
        <f t="shared" si="6"/>
        <v> </v>
      </c>
      <c r="U11" s="12" t="str">
        <f aca="true" t="shared" si="7" ref="U11:U31">VLOOKUP(F11,$Y$43:$AG$46,9,FALSE)</f>
        <v> </v>
      </c>
      <c r="V11" s="12" t="str">
        <f aca="true" t="shared" si="8" ref="V11:V31">VLOOKUP(F11,$Y$43:$AI$46,10,FALSE)</f>
        <v> </v>
      </c>
      <c r="W11" s="12" t="str">
        <f aca="true" t="shared" si="9" ref="W11:W31">VLOOKUP(F11,$Y$43:$AI$46,11,FALSE)</f>
        <v> </v>
      </c>
    </row>
    <row r="12" spans="2:23" s="9" customFormat="1" ht="16.5" customHeight="1">
      <c r="B12" s="35" t="s">
        <v>30</v>
      </c>
      <c r="C12" s="25"/>
      <c r="D12" s="27"/>
      <c r="E12" s="22"/>
      <c r="F12" s="23" t="s">
        <v>30</v>
      </c>
      <c r="G12" s="26"/>
      <c r="H12" s="26"/>
      <c r="I12" s="52" t="s">
        <v>30</v>
      </c>
      <c r="J12" s="53"/>
      <c r="M12" s="12"/>
      <c r="N12" s="12" t="str">
        <f t="shared" si="0"/>
        <v> </v>
      </c>
      <c r="O12" s="12" t="str">
        <f t="shared" si="1"/>
        <v> </v>
      </c>
      <c r="P12" s="12" t="str">
        <f t="shared" si="2"/>
        <v> </v>
      </c>
      <c r="Q12" s="12" t="str">
        <f t="shared" si="3"/>
        <v> </v>
      </c>
      <c r="R12" s="12" t="str">
        <f t="shared" si="4"/>
        <v> </v>
      </c>
      <c r="S12" s="12" t="str">
        <f t="shared" si="5"/>
        <v> </v>
      </c>
      <c r="T12" s="12" t="str">
        <f t="shared" si="6"/>
        <v> </v>
      </c>
      <c r="U12" s="12" t="str">
        <f t="shared" si="7"/>
        <v> </v>
      </c>
      <c r="V12" s="12" t="str">
        <f t="shared" si="8"/>
        <v> </v>
      </c>
      <c r="W12" s="12" t="str">
        <f t="shared" si="9"/>
        <v> </v>
      </c>
    </row>
    <row r="13" spans="2:23" s="9" customFormat="1" ht="16.5" customHeight="1">
      <c r="B13" s="35" t="s">
        <v>30</v>
      </c>
      <c r="C13" s="25"/>
      <c r="D13" s="27"/>
      <c r="E13" s="22"/>
      <c r="F13" s="23" t="s">
        <v>30</v>
      </c>
      <c r="G13" s="26"/>
      <c r="H13" s="26"/>
      <c r="I13" s="52" t="s">
        <v>0</v>
      </c>
      <c r="J13" s="53"/>
      <c r="M13" s="12"/>
      <c r="N13" s="12" t="str">
        <f t="shared" si="0"/>
        <v> </v>
      </c>
      <c r="O13" s="12" t="str">
        <f t="shared" si="1"/>
        <v> </v>
      </c>
      <c r="P13" s="12" t="str">
        <f t="shared" si="2"/>
        <v> </v>
      </c>
      <c r="Q13" s="12" t="str">
        <f t="shared" si="3"/>
        <v> </v>
      </c>
      <c r="R13" s="12" t="str">
        <f t="shared" si="4"/>
        <v> </v>
      </c>
      <c r="S13" s="12" t="str">
        <f t="shared" si="5"/>
        <v> </v>
      </c>
      <c r="T13" s="12" t="str">
        <f t="shared" si="6"/>
        <v> </v>
      </c>
      <c r="U13" s="12" t="str">
        <f t="shared" si="7"/>
        <v> </v>
      </c>
      <c r="V13" s="12" t="str">
        <f t="shared" si="8"/>
        <v> </v>
      </c>
      <c r="W13" s="12" t="str">
        <f t="shared" si="9"/>
        <v> </v>
      </c>
    </row>
    <row r="14" spans="2:23" s="9" customFormat="1" ht="16.5" customHeight="1">
      <c r="B14" s="35" t="s">
        <v>30</v>
      </c>
      <c r="C14" s="25"/>
      <c r="D14" s="27"/>
      <c r="E14" s="22"/>
      <c r="F14" s="23" t="s">
        <v>30</v>
      </c>
      <c r="G14" s="26"/>
      <c r="H14" s="26"/>
      <c r="I14" s="52" t="s">
        <v>0</v>
      </c>
      <c r="J14" s="53"/>
      <c r="M14" s="12"/>
      <c r="N14" s="12" t="str">
        <f t="shared" si="0"/>
        <v> </v>
      </c>
      <c r="O14" s="12" t="str">
        <f t="shared" si="1"/>
        <v> </v>
      </c>
      <c r="P14" s="12" t="str">
        <f t="shared" si="2"/>
        <v> </v>
      </c>
      <c r="Q14" s="12" t="str">
        <f t="shared" si="3"/>
        <v> </v>
      </c>
      <c r="R14" s="12" t="str">
        <f t="shared" si="4"/>
        <v> </v>
      </c>
      <c r="S14" s="12" t="str">
        <f t="shared" si="5"/>
        <v> </v>
      </c>
      <c r="T14" s="12" t="str">
        <f t="shared" si="6"/>
        <v> </v>
      </c>
      <c r="U14" s="12" t="str">
        <f t="shared" si="7"/>
        <v> </v>
      </c>
      <c r="V14" s="12" t="str">
        <f t="shared" si="8"/>
        <v> </v>
      </c>
      <c r="W14" s="12" t="str">
        <f t="shared" si="9"/>
        <v> </v>
      </c>
    </row>
    <row r="15" spans="2:23" s="9" customFormat="1" ht="16.5" customHeight="1">
      <c r="B15" s="35" t="s">
        <v>30</v>
      </c>
      <c r="C15" s="25" t="s">
        <v>0</v>
      </c>
      <c r="D15" s="27"/>
      <c r="E15" s="22"/>
      <c r="F15" s="23" t="s">
        <v>30</v>
      </c>
      <c r="G15" s="26"/>
      <c r="H15" s="26"/>
      <c r="I15" s="52" t="s">
        <v>0</v>
      </c>
      <c r="J15" s="53"/>
      <c r="M15" s="12"/>
      <c r="N15" s="12" t="str">
        <f t="shared" si="0"/>
        <v> </v>
      </c>
      <c r="O15" s="12" t="str">
        <f t="shared" si="1"/>
        <v> </v>
      </c>
      <c r="P15" s="12" t="str">
        <f t="shared" si="2"/>
        <v> </v>
      </c>
      <c r="Q15" s="12" t="str">
        <f t="shared" si="3"/>
        <v> </v>
      </c>
      <c r="R15" s="12" t="str">
        <f t="shared" si="4"/>
        <v> </v>
      </c>
      <c r="S15" s="12" t="str">
        <f t="shared" si="5"/>
        <v> </v>
      </c>
      <c r="T15" s="12" t="str">
        <f t="shared" si="6"/>
        <v> </v>
      </c>
      <c r="U15" s="12" t="str">
        <f t="shared" si="7"/>
        <v> </v>
      </c>
      <c r="V15" s="12" t="str">
        <f t="shared" si="8"/>
        <v> </v>
      </c>
      <c r="W15" s="12" t="str">
        <f t="shared" si="9"/>
        <v> </v>
      </c>
    </row>
    <row r="16" spans="2:23" s="9" customFormat="1" ht="16.5" customHeight="1">
      <c r="B16" s="35" t="s">
        <v>30</v>
      </c>
      <c r="C16" s="25" t="s">
        <v>0</v>
      </c>
      <c r="D16" s="27"/>
      <c r="E16" s="22"/>
      <c r="F16" s="23" t="s">
        <v>30</v>
      </c>
      <c r="G16" s="26"/>
      <c r="H16" s="26"/>
      <c r="I16" s="52" t="s">
        <v>0</v>
      </c>
      <c r="J16" s="53"/>
      <c r="M16" s="12"/>
      <c r="N16" s="12" t="str">
        <f t="shared" si="0"/>
        <v> </v>
      </c>
      <c r="O16" s="12" t="str">
        <f t="shared" si="1"/>
        <v> </v>
      </c>
      <c r="P16" s="12" t="str">
        <f t="shared" si="2"/>
        <v> </v>
      </c>
      <c r="Q16" s="12" t="str">
        <f t="shared" si="3"/>
        <v> </v>
      </c>
      <c r="R16" s="12" t="str">
        <f t="shared" si="4"/>
        <v> </v>
      </c>
      <c r="S16" s="12" t="str">
        <f t="shared" si="5"/>
        <v> </v>
      </c>
      <c r="T16" s="12" t="str">
        <f t="shared" si="6"/>
        <v> </v>
      </c>
      <c r="U16" s="12" t="str">
        <f t="shared" si="7"/>
        <v> </v>
      </c>
      <c r="V16" s="12" t="str">
        <f t="shared" si="8"/>
        <v> </v>
      </c>
      <c r="W16" s="12" t="str">
        <f t="shared" si="9"/>
        <v> </v>
      </c>
    </row>
    <row r="17" spans="2:23" s="9" customFormat="1" ht="16.5" customHeight="1">
      <c r="B17" s="35" t="s">
        <v>30</v>
      </c>
      <c r="C17" s="25" t="s">
        <v>0</v>
      </c>
      <c r="D17" s="27"/>
      <c r="E17" s="22"/>
      <c r="F17" s="23" t="s">
        <v>30</v>
      </c>
      <c r="G17" s="26"/>
      <c r="H17" s="26"/>
      <c r="I17" s="52" t="s">
        <v>0</v>
      </c>
      <c r="J17" s="53"/>
      <c r="M17" s="12"/>
      <c r="N17" s="12" t="str">
        <f t="shared" si="0"/>
        <v> </v>
      </c>
      <c r="O17" s="12" t="str">
        <f t="shared" si="1"/>
        <v> </v>
      </c>
      <c r="P17" s="12" t="str">
        <f t="shared" si="2"/>
        <v> </v>
      </c>
      <c r="Q17" s="12" t="str">
        <f t="shared" si="3"/>
        <v> </v>
      </c>
      <c r="R17" s="12" t="str">
        <f t="shared" si="4"/>
        <v> </v>
      </c>
      <c r="S17" s="12" t="str">
        <f t="shared" si="5"/>
        <v> </v>
      </c>
      <c r="T17" s="12" t="str">
        <f t="shared" si="6"/>
        <v> </v>
      </c>
      <c r="U17" s="12" t="str">
        <f t="shared" si="7"/>
        <v> </v>
      </c>
      <c r="V17" s="12" t="str">
        <f t="shared" si="8"/>
        <v> </v>
      </c>
      <c r="W17" s="12" t="str">
        <f t="shared" si="9"/>
        <v> </v>
      </c>
    </row>
    <row r="18" spans="2:23" s="9" customFormat="1" ht="16.5" customHeight="1">
      <c r="B18" s="35" t="s">
        <v>30</v>
      </c>
      <c r="C18" s="25" t="s">
        <v>0</v>
      </c>
      <c r="D18" s="27"/>
      <c r="E18" s="22"/>
      <c r="F18" s="23" t="s">
        <v>30</v>
      </c>
      <c r="G18" s="26"/>
      <c r="H18" s="26"/>
      <c r="I18" s="52" t="s">
        <v>0</v>
      </c>
      <c r="J18" s="53"/>
      <c r="M18" s="12"/>
      <c r="N18" s="12" t="str">
        <f t="shared" si="0"/>
        <v> </v>
      </c>
      <c r="O18" s="12" t="str">
        <f t="shared" si="1"/>
        <v> </v>
      </c>
      <c r="P18" s="12" t="str">
        <f t="shared" si="2"/>
        <v> </v>
      </c>
      <c r="Q18" s="12" t="str">
        <f t="shared" si="3"/>
        <v> </v>
      </c>
      <c r="R18" s="12" t="str">
        <f t="shared" si="4"/>
        <v> </v>
      </c>
      <c r="S18" s="12" t="str">
        <f t="shared" si="5"/>
        <v> </v>
      </c>
      <c r="T18" s="12" t="str">
        <f t="shared" si="6"/>
        <v> </v>
      </c>
      <c r="U18" s="12" t="str">
        <f t="shared" si="7"/>
        <v> </v>
      </c>
      <c r="V18" s="12" t="str">
        <f t="shared" si="8"/>
        <v> </v>
      </c>
      <c r="W18" s="12" t="str">
        <f t="shared" si="9"/>
        <v> </v>
      </c>
    </row>
    <row r="19" spans="2:23" s="9" customFormat="1" ht="16.5" customHeight="1">
      <c r="B19" s="35" t="s">
        <v>30</v>
      </c>
      <c r="C19" s="25"/>
      <c r="D19" s="27"/>
      <c r="E19" s="22"/>
      <c r="F19" s="23" t="s">
        <v>30</v>
      </c>
      <c r="G19" s="26"/>
      <c r="H19" s="26"/>
      <c r="I19" s="52" t="s">
        <v>0</v>
      </c>
      <c r="J19" s="53"/>
      <c r="M19" s="12"/>
      <c r="N19" s="12" t="str">
        <f t="shared" si="0"/>
        <v> </v>
      </c>
      <c r="O19" s="12" t="str">
        <f t="shared" si="1"/>
        <v> </v>
      </c>
      <c r="P19" s="12" t="str">
        <f t="shared" si="2"/>
        <v> </v>
      </c>
      <c r="Q19" s="12" t="str">
        <f t="shared" si="3"/>
        <v> </v>
      </c>
      <c r="R19" s="12" t="str">
        <f t="shared" si="4"/>
        <v> </v>
      </c>
      <c r="S19" s="12" t="str">
        <f t="shared" si="5"/>
        <v> </v>
      </c>
      <c r="T19" s="12" t="str">
        <f t="shared" si="6"/>
        <v> </v>
      </c>
      <c r="U19" s="12" t="str">
        <f t="shared" si="7"/>
        <v> </v>
      </c>
      <c r="V19" s="12" t="str">
        <f t="shared" si="8"/>
        <v> </v>
      </c>
      <c r="W19" s="12" t="str">
        <f t="shared" si="9"/>
        <v> </v>
      </c>
    </row>
    <row r="20" spans="2:23" s="9" customFormat="1" ht="16.5" customHeight="1">
      <c r="B20" s="35" t="s">
        <v>30</v>
      </c>
      <c r="C20" s="25"/>
      <c r="D20" s="27"/>
      <c r="E20" s="22"/>
      <c r="F20" s="23" t="s">
        <v>30</v>
      </c>
      <c r="G20" s="26"/>
      <c r="H20" s="26"/>
      <c r="I20" s="52" t="s">
        <v>0</v>
      </c>
      <c r="J20" s="53"/>
      <c r="M20" s="12"/>
      <c r="N20" s="12" t="str">
        <f t="shared" si="0"/>
        <v> </v>
      </c>
      <c r="O20" s="12" t="str">
        <f t="shared" si="1"/>
        <v> </v>
      </c>
      <c r="P20" s="12" t="str">
        <f t="shared" si="2"/>
        <v> </v>
      </c>
      <c r="Q20" s="12" t="str">
        <f t="shared" si="3"/>
        <v> </v>
      </c>
      <c r="R20" s="12" t="str">
        <f t="shared" si="4"/>
        <v> </v>
      </c>
      <c r="S20" s="12" t="str">
        <f t="shared" si="5"/>
        <v> </v>
      </c>
      <c r="T20" s="12" t="str">
        <f t="shared" si="6"/>
        <v> </v>
      </c>
      <c r="U20" s="12" t="str">
        <f t="shared" si="7"/>
        <v> </v>
      </c>
      <c r="V20" s="12" t="str">
        <f t="shared" si="8"/>
        <v> </v>
      </c>
      <c r="W20" s="12" t="str">
        <f t="shared" si="9"/>
        <v> </v>
      </c>
    </row>
    <row r="21" spans="2:23" s="9" customFormat="1" ht="16.5" customHeight="1">
      <c r="B21" s="35" t="s">
        <v>30</v>
      </c>
      <c r="C21" s="25"/>
      <c r="D21" s="27"/>
      <c r="E21" s="22"/>
      <c r="F21" s="23" t="s">
        <v>30</v>
      </c>
      <c r="G21" s="26"/>
      <c r="H21" s="26"/>
      <c r="I21" s="52" t="s">
        <v>0</v>
      </c>
      <c r="J21" s="53"/>
      <c r="M21" s="12"/>
      <c r="N21" s="12" t="str">
        <f t="shared" si="0"/>
        <v> </v>
      </c>
      <c r="O21" s="12" t="str">
        <f t="shared" si="1"/>
        <v> </v>
      </c>
      <c r="P21" s="12" t="str">
        <f t="shared" si="2"/>
        <v> </v>
      </c>
      <c r="Q21" s="12" t="str">
        <f t="shared" si="3"/>
        <v> </v>
      </c>
      <c r="R21" s="12" t="str">
        <f t="shared" si="4"/>
        <v> </v>
      </c>
      <c r="S21" s="12" t="str">
        <f t="shared" si="5"/>
        <v> </v>
      </c>
      <c r="T21" s="12" t="str">
        <f t="shared" si="6"/>
        <v> </v>
      </c>
      <c r="U21" s="12" t="str">
        <f t="shared" si="7"/>
        <v> </v>
      </c>
      <c r="V21" s="12" t="str">
        <f t="shared" si="8"/>
        <v> </v>
      </c>
      <c r="W21" s="12" t="str">
        <f t="shared" si="9"/>
        <v> </v>
      </c>
    </row>
    <row r="22" spans="2:23" s="9" customFormat="1" ht="16.5" customHeight="1">
      <c r="B22" s="35" t="s">
        <v>30</v>
      </c>
      <c r="C22" s="25"/>
      <c r="D22" s="27"/>
      <c r="E22" s="22"/>
      <c r="F22" s="23" t="s">
        <v>30</v>
      </c>
      <c r="G22" s="26"/>
      <c r="H22" s="26"/>
      <c r="I22" s="52" t="s">
        <v>0</v>
      </c>
      <c r="J22" s="53"/>
      <c r="M22" s="12"/>
      <c r="N22" s="12" t="str">
        <f t="shared" si="0"/>
        <v> </v>
      </c>
      <c r="O22" s="12" t="str">
        <f t="shared" si="1"/>
        <v> </v>
      </c>
      <c r="P22" s="12" t="str">
        <f t="shared" si="2"/>
        <v> </v>
      </c>
      <c r="Q22" s="12" t="str">
        <f t="shared" si="3"/>
        <v> </v>
      </c>
      <c r="R22" s="12" t="str">
        <f t="shared" si="4"/>
        <v> </v>
      </c>
      <c r="S22" s="12" t="str">
        <f t="shared" si="5"/>
        <v> </v>
      </c>
      <c r="T22" s="12" t="str">
        <f t="shared" si="6"/>
        <v> </v>
      </c>
      <c r="U22" s="12" t="str">
        <f t="shared" si="7"/>
        <v> </v>
      </c>
      <c r="V22" s="12" t="str">
        <f t="shared" si="8"/>
        <v> </v>
      </c>
      <c r="W22" s="12" t="str">
        <f t="shared" si="9"/>
        <v> </v>
      </c>
    </row>
    <row r="23" spans="2:23" s="9" customFormat="1" ht="16.5" customHeight="1">
      <c r="B23" s="35" t="s">
        <v>30</v>
      </c>
      <c r="C23" s="25"/>
      <c r="D23" s="27"/>
      <c r="E23" s="22"/>
      <c r="F23" s="23" t="s">
        <v>30</v>
      </c>
      <c r="G23" s="26"/>
      <c r="H23" s="26"/>
      <c r="I23" s="52" t="s">
        <v>0</v>
      </c>
      <c r="J23" s="53"/>
      <c r="M23" s="12"/>
      <c r="N23" s="12" t="str">
        <f t="shared" si="0"/>
        <v> </v>
      </c>
      <c r="O23" s="12" t="str">
        <f t="shared" si="1"/>
        <v> </v>
      </c>
      <c r="P23" s="12" t="str">
        <f t="shared" si="2"/>
        <v> </v>
      </c>
      <c r="Q23" s="12" t="str">
        <f t="shared" si="3"/>
        <v> </v>
      </c>
      <c r="R23" s="12" t="str">
        <f t="shared" si="4"/>
        <v> </v>
      </c>
      <c r="S23" s="12" t="str">
        <f t="shared" si="5"/>
        <v> </v>
      </c>
      <c r="T23" s="12" t="str">
        <f t="shared" si="6"/>
        <v> </v>
      </c>
      <c r="U23" s="12" t="str">
        <f t="shared" si="7"/>
        <v> </v>
      </c>
      <c r="V23" s="12" t="str">
        <f t="shared" si="8"/>
        <v> </v>
      </c>
      <c r="W23" s="12" t="str">
        <f t="shared" si="9"/>
        <v> </v>
      </c>
    </row>
    <row r="24" spans="2:23" s="9" customFormat="1" ht="16.5" customHeight="1">
      <c r="B24" s="35" t="s">
        <v>30</v>
      </c>
      <c r="C24" s="25"/>
      <c r="D24" s="27"/>
      <c r="E24" s="22"/>
      <c r="F24" s="23" t="s">
        <v>30</v>
      </c>
      <c r="G24" s="26"/>
      <c r="H24" s="26"/>
      <c r="I24" s="52" t="s">
        <v>0</v>
      </c>
      <c r="J24" s="53"/>
      <c r="M24" s="12"/>
      <c r="N24" s="12" t="str">
        <f t="shared" si="0"/>
        <v> </v>
      </c>
      <c r="O24" s="12" t="str">
        <f t="shared" si="1"/>
        <v> </v>
      </c>
      <c r="P24" s="12" t="str">
        <f t="shared" si="2"/>
        <v> </v>
      </c>
      <c r="Q24" s="12" t="str">
        <f t="shared" si="3"/>
        <v> </v>
      </c>
      <c r="R24" s="12" t="str">
        <f t="shared" si="4"/>
        <v> </v>
      </c>
      <c r="S24" s="12" t="str">
        <f t="shared" si="5"/>
        <v> </v>
      </c>
      <c r="T24" s="12" t="str">
        <f t="shared" si="6"/>
        <v> </v>
      </c>
      <c r="U24" s="12" t="str">
        <f t="shared" si="7"/>
        <v> </v>
      </c>
      <c r="V24" s="12" t="str">
        <f t="shared" si="8"/>
        <v> </v>
      </c>
      <c r="W24" s="12" t="str">
        <f t="shared" si="9"/>
        <v> </v>
      </c>
    </row>
    <row r="25" spans="2:23" s="9" customFormat="1" ht="16.5" customHeight="1">
      <c r="B25" s="35" t="s">
        <v>30</v>
      </c>
      <c r="C25" s="25" t="s">
        <v>0</v>
      </c>
      <c r="D25" s="27"/>
      <c r="E25" s="22"/>
      <c r="F25" s="23" t="s">
        <v>30</v>
      </c>
      <c r="G25" s="26"/>
      <c r="H25" s="26"/>
      <c r="I25" s="52" t="s">
        <v>0</v>
      </c>
      <c r="J25" s="53"/>
      <c r="M25" s="12"/>
      <c r="N25" s="12" t="str">
        <f t="shared" si="0"/>
        <v> </v>
      </c>
      <c r="O25" s="12" t="str">
        <f t="shared" si="1"/>
        <v> </v>
      </c>
      <c r="P25" s="12" t="str">
        <f t="shared" si="2"/>
        <v> </v>
      </c>
      <c r="Q25" s="12" t="str">
        <f t="shared" si="3"/>
        <v> </v>
      </c>
      <c r="R25" s="12" t="str">
        <f t="shared" si="4"/>
        <v> </v>
      </c>
      <c r="S25" s="12" t="str">
        <f t="shared" si="5"/>
        <v> </v>
      </c>
      <c r="T25" s="12" t="str">
        <f t="shared" si="6"/>
        <v> </v>
      </c>
      <c r="U25" s="12" t="str">
        <f t="shared" si="7"/>
        <v> </v>
      </c>
      <c r="V25" s="12" t="str">
        <f t="shared" si="8"/>
        <v> </v>
      </c>
      <c r="W25" s="12" t="str">
        <f t="shared" si="9"/>
        <v> </v>
      </c>
    </row>
    <row r="26" spans="2:23" s="9" customFormat="1" ht="16.5" customHeight="1">
      <c r="B26" s="35" t="s">
        <v>30</v>
      </c>
      <c r="C26" s="25" t="s">
        <v>0</v>
      </c>
      <c r="D26" s="27"/>
      <c r="E26" s="22"/>
      <c r="F26" s="23" t="s">
        <v>30</v>
      </c>
      <c r="G26" s="26"/>
      <c r="H26" s="26"/>
      <c r="I26" s="52" t="s">
        <v>0</v>
      </c>
      <c r="J26" s="53"/>
      <c r="M26" s="12"/>
      <c r="N26" s="12" t="str">
        <f t="shared" si="0"/>
        <v> </v>
      </c>
      <c r="O26" s="12" t="str">
        <f t="shared" si="1"/>
        <v> </v>
      </c>
      <c r="P26" s="12" t="str">
        <f t="shared" si="2"/>
        <v> </v>
      </c>
      <c r="Q26" s="12" t="str">
        <f t="shared" si="3"/>
        <v> </v>
      </c>
      <c r="R26" s="12" t="str">
        <f t="shared" si="4"/>
        <v> </v>
      </c>
      <c r="S26" s="12" t="str">
        <f t="shared" si="5"/>
        <v> </v>
      </c>
      <c r="T26" s="12" t="str">
        <f t="shared" si="6"/>
        <v> </v>
      </c>
      <c r="U26" s="12" t="str">
        <f t="shared" si="7"/>
        <v> </v>
      </c>
      <c r="V26" s="12" t="str">
        <f t="shared" si="8"/>
        <v> </v>
      </c>
      <c r="W26" s="12" t="str">
        <f t="shared" si="9"/>
        <v> </v>
      </c>
    </row>
    <row r="27" spans="2:23" s="9" customFormat="1" ht="16.5" customHeight="1">
      <c r="B27" s="35" t="s">
        <v>30</v>
      </c>
      <c r="C27" s="25" t="s">
        <v>0</v>
      </c>
      <c r="D27" s="27"/>
      <c r="E27" s="22"/>
      <c r="F27" s="23" t="s">
        <v>30</v>
      </c>
      <c r="G27" s="26"/>
      <c r="H27" s="26"/>
      <c r="I27" s="52" t="s">
        <v>0</v>
      </c>
      <c r="J27" s="53"/>
      <c r="M27" s="12"/>
      <c r="N27" s="12" t="str">
        <f t="shared" si="0"/>
        <v> </v>
      </c>
      <c r="O27" s="12" t="str">
        <f t="shared" si="1"/>
        <v> </v>
      </c>
      <c r="P27" s="12" t="str">
        <f t="shared" si="2"/>
        <v> </v>
      </c>
      <c r="Q27" s="12" t="str">
        <f t="shared" si="3"/>
        <v> </v>
      </c>
      <c r="R27" s="12" t="str">
        <f t="shared" si="4"/>
        <v> </v>
      </c>
      <c r="S27" s="12" t="str">
        <f t="shared" si="5"/>
        <v> </v>
      </c>
      <c r="T27" s="12" t="str">
        <f t="shared" si="6"/>
        <v> </v>
      </c>
      <c r="U27" s="12" t="str">
        <f t="shared" si="7"/>
        <v> </v>
      </c>
      <c r="V27" s="12" t="str">
        <f t="shared" si="8"/>
        <v> </v>
      </c>
      <c r="W27" s="12" t="str">
        <f t="shared" si="9"/>
        <v> </v>
      </c>
    </row>
    <row r="28" spans="2:23" s="9" customFormat="1" ht="16.5" customHeight="1">
      <c r="B28" s="35" t="s">
        <v>30</v>
      </c>
      <c r="C28" s="25" t="s">
        <v>0</v>
      </c>
      <c r="D28" s="27"/>
      <c r="E28" s="22"/>
      <c r="F28" s="23" t="s">
        <v>30</v>
      </c>
      <c r="G28" s="26"/>
      <c r="H28" s="26"/>
      <c r="I28" s="52" t="s">
        <v>0</v>
      </c>
      <c r="J28" s="53"/>
      <c r="M28" s="12"/>
      <c r="N28" s="12" t="str">
        <f t="shared" si="0"/>
        <v> </v>
      </c>
      <c r="O28" s="12" t="str">
        <f t="shared" si="1"/>
        <v> </v>
      </c>
      <c r="P28" s="12" t="str">
        <f t="shared" si="2"/>
        <v> </v>
      </c>
      <c r="Q28" s="12" t="str">
        <f t="shared" si="3"/>
        <v> </v>
      </c>
      <c r="R28" s="12" t="str">
        <f t="shared" si="4"/>
        <v> </v>
      </c>
      <c r="S28" s="12" t="str">
        <f t="shared" si="5"/>
        <v> </v>
      </c>
      <c r="T28" s="12" t="str">
        <f t="shared" si="6"/>
        <v> </v>
      </c>
      <c r="U28" s="12" t="str">
        <f t="shared" si="7"/>
        <v> </v>
      </c>
      <c r="V28" s="12" t="str">
        <f t="shared" si="8"/>
        <v> </v>
      </c>
      <c r="W28" s="12" t="str">
        <f t="shared" si="9"/>
        <v> </v>
      </c>
    </row>
    <row r="29" spans="2:23" s="9" customFormat="1" ht="16.5" customHeight="1">
      <c r="B29" s="35" t="s">
        <v>30</v>
      </c>
      <c r="C29" s="25" t="s">
        <v>0</v>
      </c>
      <c r="D29" s="27"/>
      <c r="E29" s="22"/>
      <c r="F29" s="23" t="s">
        <v>30</v>
      </c>
      <c r="G29" s="26"/>
      <c r="H29" s="26"/>
      <c r="I29" s="52" t="s">
        <v>0</v>
      </c>
      <c r="J29" s="53"/>
      <c r="M29" s="12"/>
      <c r="N29" s="12" t="str">
        <f t="shared" si="0"/>
        <v> </v>
      </c>
      <c r="O29" s="12" t="str">
        <f t="shared" si="1"/>
        <v> </v>
      </c>
      <c r="P29" s="12" t="str">
        <f t="shared" si="2"/>
        <v> </v>
      </c>
      <c r="Q29" s="12" t="str">
        <f t="shared" si="3"/>
        <v> </v>
      </c>
      <c r="R29" s="12" t="str">
        <f t="shared" si="4"/>
        <v> </v>
      </c>
      <c r="S29" s="12" t="str">
        <f t="shared" si="5"/>
        <v> </v>
      </c>
      <c r="T29" s="12" t="str">
        <f t="shared" si="6"/>
        <v> </v>
      </c>
      <c r="U29" s="12" t="str">
        <f t="shared" si="7"/>
        <v> </v>
      </c>
      <c r="V29" s="12" t="str">
        <f t="shared" si="8"/>
        <v> </v>
      </c>
      <c r="W29" s="12" t="str">
        <f t="shared" si="9"/>
        <v> </v>
      </c>
    </row>
    <row r="30" spans="2:23" s="9" customFormat="1" ht="16.5" customHeight="1">
      <c r="B30" s="35" t="s">
        <v>30</v>
      </c>
      <c r="C30" s="25" t="s">
        <v>0</v>
      </c>
      <c r="D30" s="27"/>
      <c r="E30" s="22"/>
      <c r="F30" s="23" t="s">
        <v>30</v>
      </c>
      <c r="G30" s="26"/>
      <c r="H30" s="26"/>
      <c r="I30" s="52" t="s">
        <v>0</v>
      </c>
      <c r="J30" s="53"/>
      <c r="M30" s="12"/>
      <c r="N30" s="12" t="str">
        <f t="shared" si="0"/>
        <v> </v>
      </c>
      <c r="O30" s="12" t="str">
        <f t="shared" si="1"/>
        <v> </v>
      </c>
      <c r="P30" s="12" t="str">
        <f t="shared" si="2"/>
        <v> </v>
      </c>
      <c r="Q30" s="12" t="str">
        <f t="shared" si="3"/>
        <v> </v>
      </c>
      <c r="R30" s="12" t="str">
        <f t="shared" si="4"/>
        <v> </v>
      </c>
      <c r="S30" s="12" t="str">
        <f t="shared" si="5"/>
        <v> </v>
      </c>
      <c r="T30" s="12" t="str">
        <f t="shared" si="6"/>
        <v> </v>
      </c>
      <c r="U30" s="12" t="str">
        <f t="shared" si="7"/>
        <v> </v>
      </c>
      <c r="V30" s="12" t="str">
        <f t="shared" si="8"/>
        <v> </v>
      </c>
      <c r="W30" s="12" t="str">
        <f t="shared" si="9"/>
        <v> </v>
      </c>
    </row>
    <row r="31" spans="2:23" s="9" customFormat="1" ht="16.5" customHeight="1">
      <c r="B31" s="35" t="s">
        <v>30</v>
      </c>
      <c r="C31" s="25" t="s">
        <v>0</v>
      </c>
      <c r="D31" s="27"/>
      <c r="E31" s="22"/>
      <c r="F31" s="23" t="s">
        <v>30</v>
      </c>
      <c r="G31" s="26"/>
      <c r="H31" s="26"/>
      <c r="I31" s="52" t="s">
        <v>0</v>
      </c>
      <c r="J31" s="53"/>
      <c r="M31" s="12"/>
      <c r="N31" s="12" t="str">
        <f>VLOOKUP(F31,$Y$43:$AF$46,2,FALSE)</f>
        <v> </v>
      </c>
      <c r="O31" s="12" t="str">
        <f t="shared" si="1"/>
        <v> </v>
      </c>
      <c r="P31" s="12" t="str">
        <f t="shared" si="2"/>
        <v> </v>
      </c>
      <c r="Q31" s="12" t="str">
        <f t="shared" si="3"/>
        <v> </v>
      </c>
      <c r="R31" s="12" t="str">
        <f t="shared" si="4"/>
        <v> </v>
      </c>
      <c r="S31" s="12" t="str">
        <f t="shared" si="5"/>
        <v> </v>
      </c>
      <c r="T31" s="12" t="str">
        <f t="shared" si="6"/>
        <v> </v>
      </c>
      <c r="U31" s="12" t="str">
        <f t="shared" si="7"/>
        <v> </v>
      </c>
      <c r="V31" s="12" t="str">
        <f t="shared" si="8"/>
        <v> </v>
      </c>
      <c r="W31" s="12" t="str">
        <f t="shared" si="9"/>
        <v> </v>
      </c>
    </row>
    <row r="32" spans="2:10" s="9" customFormat="1" ht="15" customHeight="1">
      <c r="B32" s="13"/>
      <c r="C32" s="14"/>
      <c r="D32" s="14"/>
      <c r="E32" s="15"/>
      <c r="F32" s="15"/>
      <c r="G32" s="15"/>
      <c r="H32" s="15"/>
      <c r="I32" s="15"/>
      <c r="J32" s="15"/>
    </row>
    <row r="33" spans="2:10" s="9" customFormat="1" ht="15" customHeight="1">
      <c r="B33" s="55"/>
      <c r="C33" s="55"/>
      <c r="D33" s="13"/>
      <c r="E33" s="13"/>
      <c r="F33" s="15"/>
      <c r="G33" s="56"/>
      <c r="H33" s="56"/>
      <c r="I33" s="15"/>
      <c r="J33" s="15"/>
    </row>
    <row r="34" spans="2:10" s="9" customFormat="1" ht="15" customHeight="1">
      <c r="B34" s="54" t="s">
        <v>18</v>
      </c>
      <c r="C34" s="54"/>
      <c r="D34" s="16"/>
      <c r="E34" s="16"/>
      <c r="F34" s="15"/>
      <c r="G34" s="54" t="s">
        <v>8</v>
      </c>
      <c r="H34" s="54"/>
      <c r="I34" s="15"/>
      <c r="J34" s="15"/>
    </row>
    <row r="35" spans="3:10" ht="15" customHeight="1">
      <c r="C35" s="17"/>
      <c r="D35" s="17"/>
      <c r="F35" s="7"/>
      <c r="G35" s="7"/>
      <c r="H35" s="7"/>
      <c r="I35" s="7"/>
      <c r="J35" s="7"/>
    </row>
    <row r="36" spans="3:10" ht="15" customHeight="1" hidden="1">
      <c r="C36" s="17"/>
      <c r="D36" s="17"/>
      <c r="F36" s="7"/>
      <c r="G36" s="7"/>
      <c r="H36" s="7"/>
      <c r="I36" s="7"/>
      <c r="J36" s="7"/>
    </row>
    <row r="37" spans="3:10" ht="15" customHeight="1" hidden="1">
      <c r="C37" s="17"/>
      <c r="D37" s="17"/>
      <c r="F37" s="7"/>
      <c r="G37" s="7"/>
      <c r="H37" s="7"/>
      <c r="I37" s="7"/>
      <c r="J37" s="7"/>
    </row>
    <row r="38" spans="3:10" ht="15" customHeight="1" hidden="1">
      <c r="C38" s="17"/>
      <c r="D38" s="17"/>
      <c r="F38" s="7"/>
      <c r="G38" s="7"/>
      <c r="H38" s="7"/>
      <c r="I38" s="7"/>
      <c r="J38" s="7"/>
    </row>
    <row r="39" spans="6:10" ht="15" customHeight="1" hidden="1">
      <c r="F39" s="7"/>
      <c r="G39" s="7"/>
      <c r="H39" s="7"/>
      <c r="I39" s="7"/>
      <c r="J39" s="7"/>
    </row>
    <row r="40" spans="6:10" ht="15" customHeight="1" hidden="1">
      <c r="F40" s="7"/>
      <c r="G40" s="7"/>
      <c r="H40" s="7"/>
      <c r="I40" s="7"/>
      <c r="J40" s="7"/>
    </row>
    <row r="41" spans="6:10" ht="15" customHeight="1" hidden="1">
      <c r="F41" s="7"/>
      <c r="G41" s="7"/>
      <c r="H41" s="7"/>
      <c r="I41" s="7"/>
      <c r="J41" s="7"/>
    </row>
    <row r="42" spans="6:44" ht="15" customHeight="1" hidden="1">
      <c r="F42" s="7"/>
      <c r="G42" s="7"/>
      <c r="H42" s="7"/>
      <c r="I42" s="7"/>
      <c r="J42" s="7"/>
      <c r="T42" s="36" t="s">
        <v>311</v>
      </c>
      <c r="U42" s="36" t="s">
        <v>312</v>
      </c>
      <c r="V42" s="36" t="s">
        <v>313</v>
      </c>
      <c r="W42" s="36" t="s">
        <v>99</v>
      </c>
      <c r="Y42" s="33" t="s">
        <v>273</v>
      </c>
      <c r="Z42" s="50" t="s">
        <v>283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20"/>
      <c r="AK42" s="18" t="s">
        <v>271</v>
      </c>
      <c r="AL42" s="18" t="s">
        <v>128</v>
      </c>
      <c r="AN42" s="18" t="s">
        <v>135</v>
      </c>
      <c r="AP42" s="18" t="s">
        <v>131</v>
      </c>
      <c r="AR42" s="18" t="s">
        <v>130</v>
      </c>
    </row>
    <row r="43" spans="6:44" ht="15" customHeight="1" hidden="1">
      <c r="F43" s="7"/>
      <c r="G43" s="7"/>
      <c r="H43" s="7"/>
      <c r="I43" s="7"/>
      <c r="J43" s="7"/>
      <c r="T43" s="37" t="s">
        <v>30</v>
      </c>
      <c r="U43" s="37" t="s">
        <v>30</v>
      </c>
      <c r="V43" s="37" t="s">
        <v>30</v>
      </c>
      <c r="W43" s="37" t="s">
        <v>30</v>
      </c>
      <c r="Y43" s="31" t="s">
        <v>30</v>
      </c>
      <c r="Z43" s="32" t="s">
        <v>30</v>
      </c>
      <c r="AA43" s="32" t="s">
        <v>30</v>
      </c>
      <c r="AB43" s="32" t="s">
        <v>30</v>
      </c>
      <c r="AC43" s="32" t="s">
        <v>30</v>
      </c>
      <c r="AD43" s="32" t="s">
        <v>30</v>
      </c>
      <c r="AE43" s="32" t="s">
        <v>30</v>
      </c>
      <c r="AF43" s="32" t="s">
        <v>30</v>
      </c>
      <c r="AG43" s="32" t="s">
        <v>30</v>
      </c>
      <c r="AH43" s="32" t="s">
        <v>30</v>
      </c>
      <c r="AI43" s="32" t="s">
        <v>30</v>
      </c>
      <c r="AJ43" s="20"/>
      <c r="AK43" s="21" t="str">
        <f>VLOOKUP(B5,T43:W343,4,FALSE)</f>
        <v> </v>
      </c>
      <c r="AL43" s="21"/>
      <c r="AN43" s="1" t="s">
        <v>493</v>
      </c>
      <c r="AP43" s="1" t="s">
        <v>493</v>
      </c>
      <c r="AR43" s="1" t="s">
        <v>493</v>
      </c>
    </row>
    <row r="44" spans="6:44" ht="15" customHeight="1" hidden="1">
      <c r="F44" s="7"/>
      <c r="G44" s="7"/>
      <c r="H44" s="7"/>
      <c r="I44" s="7"/>
      <c r="J44" s="7"/>
      <c r="T44" s="38">
        <v>1</v>
      </c>
      <c r="U44" s="39" t="s">
        <v>9</v>
      </c>
      <c r="V44" s="39" t="s">
        <v>129</v>
      </c>
      <c r="W44" s="38" t="s">
        <v>130</v>
      </c>
      <c r="Y44" s="21" t="s">
        <v>4</v>
      </c>
      <c r="Z44" s="19" t="s">
        <v>103</v>
      </c>
      <c r="AA44" s="19" t="s">
        <v>104</v>
      </c>
      <c r="AB44" s="19" t="s">
        <v>284</v>
      </c>
      <c r="AC44" s="19" t="s">
        <v>275</v>
      </c>
      <c r="AD44" s="19" t="s">
        <v>274</v>
      </c>
      <c r="AE44" s="19" t="s">
        <v>281</v>
      </c>
      <c r="AF44" s="19" t="s">
        <v>287</v>
      </c>
      <c r="AG44" s="19" t="s">
        <v>492</v>
      </c>
      <c r="AH44" s="19"/>
      <c r="AI44" s="19"/>
      <c r="AJ44" s="20"/>
      <c r="AL44" s="21" t="e">
        <f>HLOOKUP($AK$43,$AN$42:$AR$104,2,FALSE)</f>
        <v>#N/A</v>
      </c>
      <c r="AN44" s="1" t="s">
        <v>494</v>
      </c>
      <c r="AP44" s="1" t="s">
        <v>494</v>
      </c>
      <c r="AR44" s="1" t="s">
        <v>494</v>
      </c>
    </row>
    <row r="45" spans="6:44" ht="15" customHeight="1" hidden="1">
      <c r="F45" s="7"/>
      <c r="G45" s="7"/>
      <c r="H45" s="7"/>
      <c r="I45" s="7"/>
      <c r="J45" s="7"/>
      <c r="T45" s="38">
        <v>2</v>
      </c>
      <c r="U45" s="39" t="s">
        <v>31</v>
      </c>
      <c r="V45" s="39" t="s">
        <v>129</v>
      </c>
      <c r="W45" s="38" t="s">
        <v>131</v>
      </c>
      <c r="Y45" s="21" t="s">
        <v>5</v>
      </c>
      <c r="Z45" s="19" t="s">
        <v>102</v>
      </c>
      <c r="AA45" s="19" t="s">
        <v>105</v>
      </c>
      <c r="AB45" s="19" t="s">
        <v>285</v>
      </c>
      <c r="AC45" s="19" t="s">
        <v>272</v>
      </c>
      <c r="AD45" s="19" t="s">
        <v>280</v>
      </c>
      <c r="AE45" s="19" t="s">
        <v>286</v>
      </c>
      <c r="AF45" s="19" t="s">
        <v>287</v>
      </c>
      <c r="AG45" s="19" t="s">
        <v>545</v>
      </c>
      <c r="AH45" s="19" t="s">
        <v>539</v>
      </c>
      <c r="AI45" s="19"/>
      <c r="AJ45" s="20"/>
      <c r="AL45" s="21" t="e">
        <f>HLOOKUP($AK$43,$AN$42:$AR$104,3,FALSE)</f>
        <v>#N/A</v>
      </c>
      <c r="AN45" s="1" t="s">
        <v>495</v>
      </c>
      <c r="AP45" s="1" t="s">
        <v>495</v>
      </c>
      <c r="AR45" s="1" t="s">
        <v>495</v>
      </c>
    </row>
    <row r="46" spans="6:44" ht="15" customHeight="1" hidden="1">
      <c r="F46" s="7"/>
      <c r="G46" s="7"/>
      <c r="H46" s="7"/>
      <c r="I46" s="7"/>
      <c r="J46" s="7"/>
      <c r="T46" s="38">
        <v>3</v>
      </c>
      <c r="U46" s="39" t="s">
        <v>324</v>
      </c>
      <c r="V46" s="39" t="s">
        <v>132</v>
      </c>
      <c r="W46" s="38" t="s">
        <v>131</v>
      </c>
      <c r="Y46" s="21" t="s">
        <v>6</v>
      </c>
      <c r="Z46" s="19" t="s">
        <v>106</v>
      </c>
      <c r="AA46" s="19" t="s">
        <v>282</v>
      </c>
      <c r="AB46" s="19" t="s">
        <v>107</v>
      </c>
      <c r="AC46" s="19" t="s">
        <v>275</v>
      </c>
      <c r="AD46" s="19" t="s">
        <v>274</v>
      </c>
      <c r="AE46" s="19" t="s">
        <v>280</v>
      </c>
      <c r="AF46" s="19" t="s">
        <v>310</v>
      </c>
      <c r="AG46" s="19" t="s">
        <v>288</v>
      </c>
      <c r="AH46" s="19" t="s">
        <v>538</v>
      </c>
      <c r="AI46" s="19"/>
      <c r="AJ46" s="20"/>
      <c r="AL46" s="21" t="e">
        <f>HLOOKUP($AK$43,$AN$42:$AR$104,4,FALSE)</f>
        <v>#N/A</v>
      </c>
      <c r="AN46" s="1" t="s">
        <v>496</v>
      </c>
      <c r="AP46" s="1" t="s">
        <v>496</v>
      </c>
      <c r="AR46" s="1" t="s">
        <v>496</v>
      </c>
    </row>
    <row r="47" spans="6:44" ht="15" customHeight="1" hidden="1">
      <c r="F47" s="7"/>
      <c r="G47" s="7"/>
      <c r="H47" s="7"/>
      <c r="I47" s="7"/>
      <c r="J47" s="7"/>
      <c r="T47" s="38">
        <v>4</v>
      </c>
      <c r="U47" s="39" t="s">
        <v>32</v>
      </c>
      <c r="V47" s="39" t="s">
        <v>133</v>
      </c>
      <c r="W47" s="38" t="s">
        <v>131</v>
      </c>
      <c r="AL47" s="21" t="e">
        <f>HLOOKUP($AK$43,$AN$42:$AR$104,5,FALSE)</f>
        <v>#N/A</v>
      </c>
      <c r="AN47" s="2" t="s">
        <v>498</v>
      </c>
      <c r="AP47" s="2" t="s">
        <v>498</v>
      </c>
      <c r="AR47" s="2" t="s">
        <v>497</v>
      </c>
    </row>
    <row r="48" spans="6:44" ht="15" customHeight="1" hidden="1">
      <c r="F48" s="7"/>
      <c r="G48" s="7"/>
      <c r="H48" s="7"/>
      <c r="I48" s="7"/>
      <c r="J48" s="7"/>
      <c r="T48" s="38">
        <v>5</v>
      </c>
      <c r="U48" s="39" t="s">
        <v>325</v>
      </c>
      <c r="V48" s="39" t="s">
        <v>134</v>
      </c>
      <c r="W48" s="38" t="s">
        <v>131</v>
      </c>
      <c r="AL48" s="21" t="e">
        <f>HLOOKUP($AK$43,$AN$42:$AR$104,6,FALSE)</f>
        <v>#N/A</v>
      </c>
      <c r="AN48" s="1" t="s">
        <v>113</v>
      </c>
      <c r="AP48" s="1" t="s">
        <v>113</v>
      </c>
      <c r="AR48" s="1" t="s">
        <v>111</v>
      </c>
    </row>
    <row r="49" spans="6:44" ht="15" customHeight="1" hidden="1">
      <c r="F49" s="7"/>
      <c r="G49" s="7"/>
      <c r="H49" s="7"/>
      <c r="I49" s="7"/>
      <c r="J49" s="7"/>
      <c r="T49" s="38">
        <v>6</v>
      </c>
      <c r="U49" s="39" t="s">
        <v>33</v>
      </c>
      <c r="V49" s="39" t="s">
        <v>133</v>
      </c>
      <c r="W49" s="38" t="s">
        <v>135</v>
      </c>
      <c r="Y49" s="18" t="s">
        <v>276</v>
      </c>
      <c r="AL49" s="21" t="e">
        <f>HLOOKUP($AK$43,$AN$42:$AR$104,7,FALSE)</f>
        <v>#N/A</v>
      </c>
      <c r="AN49" s="1" t="s">
        <v>499</v>
      </c>
      <c r="AP49" s="1" t="s">
        <v>499</v>
      </c>
      <c r="AR49" s="2" t="s">
        <v>498</v>
      </c>
    </row>
    <row r="50" spans="6:44" ht="15" customHeight="1" hidden="1">
      <c r="F50" s="7"/>
      <c r="G50" s="7"/>
      <c r="H50" s="7"/>
      <c r="I50" s="7"/>
      <c r="J50" s="7"/>
      <c r="T50" s="38">
        <v>7</v>
      </c>
      <c r="U50" s="39" t="s">
        <v>34</v>
      </c>
      <c r="V50" s="39" t="s">
        <v>136</v>
      </c>
      <c r="W50" s="38" t="s">
        <v>135</v>
      </c>
      <c r="Y50" s="21" t="s">
        <v>30</v>
      </c>
      <c r="AL50" s="21" t="e">
        <f>HLOOKUP($AK$43,$AN$42:$AR$104,8,FALSE)</f>
        <v>#N/A</v>
      </c>
      <c r="AN50" s="1" t="s">
        <v>127</v>
      </c>
      <c r="AP50" s="1" t="s">
        <v>127</v>
      </c>
      <c r="AR50" s="1" t="s">
        <v>112</v>
      </c>
    </row>
    <row r="51" spans="6:44" ht="15" customHeight="1" hidden="1">
      <c r="F51" s="7"/>
      <c r="G51" s="7"/>
      <c r="H51" s="7"/>
      <c r="I51" s="7"/>
      <c r="J51" s="7"/>
      <c r="T51" s="38">
        <v>8</v>
      </c>
      <c r="U51" s="39" t="s">
        <v>35</v>
      </c>
      <c r="V51" s="39" t="s">
        <v>137</v>
      </c>
      <c r="W51" s="38" t="s">
        <v>135</v>
      </c>
      <c r="Y51" s="21" t="s">
        <v>277</v>
      </c>
      <c r="AL51" s="21" t="e">
        <f>HLOOKUP($AK$43,$AN$42:$AR$104,9,FALSE)</f>
        <v>#N/A</v>
      </c>
      <c r="AN51" s="1" t="s">
        <v>114</v>
      </c>
      <c r="AP51" s="1" t="s">
        <v>114</v>
      </c>
      <c r="AR51" s="1" t="s">
        <v>113</v>
      </c>
    </row>
    <row r="52" spans="6:44" ht="15" customHeight="1" hidden="1">
      <c r="F52" s="7"/>
      <c r="G52" s="7"/>
      <c r="H52" s="7"/>
      <c r="I52" s="7"/>
      <c r="J52" s="7"/>
      <c r="T52" s="38">
        <v>9</v>
      </c>
      <c r="U52" s="39" t="s">
        <v>36</v>
      </c>
      <c r="V52" s="39" t="s">
        <v>138</v>
      </c>
      <c r="W52" s="38" t="s">
        <v>135</v>
      </c>
      <c r="Y52" s="21" t="s">
        <v>278</v>
      </c>
      <c r="AL52" s="21" t="e">
        <f>HLOOKUP($AK$43,$AN$42:$AR$104,10,FALSE)</f>
        <v>#N/A</v>
      </c>
      <c r="AN52" s="1" t="s">
        <v>115</v>
      </c>
      <c r="AP52" s="1" t="s">
        <v>115</v>
      </c>
      <c r="AR52" s="1" t="s">
        <v>499</v>
      </c>
    </row>
    <row r="53" spans="6:44" ht="15" customHeight="1" hidden="1">
      <c r="F53" s="7"/>
      <c r="G53" s="7"/>
      <c r="H53" s="7"/>
      <c r="I53" s="7"/>
      <c r="J53" s="7"/>
      <c r="T53" s="38">
        <v>10</v>
      </c>
      <c r="U53" s="39" t="s">
        <v>37</v>
      </c>
      <c r="V53" s="39" t="s">
        <v>139</v>
      </c>
      <c r="W53" s="38" t="s">
        <v>135</v>
      </c>
      <c r="AL53" s="21" t="e">
        <f>HLOOKUP($AK$43,$AN$42:$AR$104,11,FALSE)</f>
        <v>#N/A</v>
      </c>
      <c r="AN53" s="1" t="s">
        <v>116</v>
      </c>
      <c r="AP53" s="1" t="s">
        <v>116</v>
      </c>
      <c r="AR53" s="1" t="s">
        <v>127</v>
      </c>
    </row>
    <row r="54" spans="6:44" ht="15" customHeight="1" hidden="1">
      <c r="F54" s="7"/>
      <c r="G54" s="7"/>
      <c r="H54" s="7"/>
      <c r="I54" s="7"/>
      <c r="J54" s="7"/>
      <c r="T54" s="38">
        <v>11</v>
      </c>
      <c r="U54" s="39" t="s">
        <v>38</v>
      </c>
      <c r="V54" s="39" t="s">
        <v>140</v>
      </c>
      <c r="W54" s="38" t="s">
        <v>135</v>
      </c>
      <c r="AL54" s="21" t="e">
        <f>HLOOKUP($AK$43,$AN$42:$AR$104,12,FALSE)</f>
        <v>#N/A</v>
      </c>
      <c r="AN54" s="1" t="s">
        <v>500</v>
      </c>
      <c r="AP54" s="1" t="s">
        <v>500</v>
      </c>
      <c r="AR54" s="1" t="s">
        <v>114</v>
      </c>
    </row>
    <row r="55" spans="6:44" ht="15" customHeight="1" hidden="1">
      <c r="F55" s="7"/>
      <c r="G55" s="7"/>
      <c r="H55" s="7"/>
      <c r="I55" s="7"/>
      <c r="J55" s="7"/>
      <c r="T55" s="38">
        <v>12</v>
      </c>
      <c r="U55" s="39" t="s">
        <v>39</v>
      </c>
      <c r="V55" s="39" t="s">
        <v>129</v>
      </c>
      <c r="W55" s="38" t="s">
        <v>135</v>
      </c>
      <c r="AL55" s="21" t="e">
        <f>HLOOKUP($AK$43,$AN$42:$AR$104,13,FALSE)</f>
        <v>#N/A</v>
      </c>
      <c r="AN55" s="1" t="s">
        <v>501</v>
      </c>
      <c r="AP55" s="1" t="s">
        <v>501</v>
      </c>
      <c r="AR55" s="1" t="s">
        <v>115</v>
      </c>
    </row>
    <row r="56" spans="6:44" ht="15" customHeight="1" hidden="1">
      <c r="F56" s="7"/>
      <c r="G56" s="7"/>
      <c r="H56" s="7"/>
      <c r="I56" s="7"/>
      <c r="J56" s="7"/>
      <c r="T56" s="38">
        <v>13</v>
      </c>
      <c r="U56" s="39" t="s">
        <v>40</v>
      </c>
      <c r="V56" s="39" t="s">
        <v>129</v>
      </c>
      <c r="W56" s="38" t="s">
        <v>135</v>
      </c>
      <c r="AL56" s="21" t="e">
        <f>HLOOKUP($AK$43,$AN$42:$AR$104,14,FALSE)</f>
        <v>#N/A</v>
      </c>
      <c r="AN56" s="1" t="s">
        <v>502</v>
      </c>
      <c r="AP56" s="1" t="s">
        <v>502</v>
      </c>
      <c r="AR56" s="1" t="s">
        <v>116</v>
      </c>
    </row>
    <row r="57" spans="6:44" ht="15" customHeight="1" hidden="1">
      <c r="F57" s="7"/>
      <c r="G57" s="7"/>
      <c r="H57" s="7"/>
      <c r="I57" s="7"/>
      <c r="J57" s="7"/>
      <c r="T57" s="38">
        <v>14</v>
      </c>
      <c r="U57" s="39" t="s">
        <v>41</v>
      </c>
      <c r="V57" s="39" t="s">
        <v>141</v>
      </c>
      <c r="W57" s="38" t="s">
        <v>135</v>
      </c>
      <c r="AL57" s="21" t="e">
        <f>HLOOKUP($AK$43,$AN$42:$AR$104,15,FALSE)</f>
        <v>#N/A</v>
      </c>
      <c r="AN57" s="1" t="s">
        <v>119</v>
      </c>
      <c r="AP57" s="1" t="s">
        <v>119</v>
      </c>
      <c r="AR57" s="1" t="s">
        <v>500</v>
      </c>
    </row>
    <row r="58" spans="6:44" ht="15" customHeight="1" hidden="1">
      <c r="F58" s="7"/>
      <c r="G58" s="7"/>
      <c r="H58" s="7"/>
      <c r="I58" s="7"/>
      <c r="J58" s="7"/>
      <c r="T58" s="38">
        <v>15</v>
      </c>
      <c r="U58" s="39" t="s">
        <v>42</v>
      </c>
      <c r="V58" s="39" t="s">
        <v>142</v>
      </c>
      <c r="W58" s="38" t="s">
        <v>135</v>
      </c>
      <c r="AL58" s="21" t="e">
        <f>HLOOKUP($AK$43,$AN$42:$AR$104,16,FALSE)</f>
        <v>#N/A</v>
      </c>
      <c r="AN58" s="4" t="s">
        <v>118</v>
      </c>
      <c r="AP58" s="4" t="s">
        <v>118</v>
      </c>
      <c r="AR58" s="1" t="s">
        <v>501</v>
      </c>
    </row>
    <row r="59" spans="6:44" ht="15" customHeight="1" hidden="1">
      <c r="F59" s="7"/>
      <c r="G59" s="7"/>
      <c r="H59" s="7"/>
      <c r="I59" s="7"/>
      <c r="J59" s="7"/>
      <c r="T59" s="38">
        <v>16</v>
      </c>
      <c r="U59" s="39" t="s">
        <v>43</v>
      </c>
      <c r="V59" s="39" t="s">
        <v>132</v>
      </c>
      <c r="W59" s="38" t="s">
        <v>135</v>
      </c>
      <c r="AL59" s="21" t="e">
        <f>HLOOKUP($AK$43,$AN$42:$AR$104,17,FALSE)</f>
        <v>#N/A</v>
      </c>
      <c r="AN59" s="4" t="s">
        <v>117</v>
      </c>
      <c r="AP59" s="4" t="s">
        <v>117</v>
      </c>
      <c r="AR59" s="1" t="s">
        <v>502</v>
      </c>
    </row>
    <row r="60" spans="6:44" ht="15" customHeight="1" hidden="1">
      <c r="F60" s="7"/>
      <c r="G60" s="7"/>
      <c r="H60" s="7"/>
      <c r="I60" s="7"/>
      <c r="J60" s="7"/>
      <c r="T60" s="38">
        <v>17</v>
      </c>
      <c r="U60" s="39" t="s">
        <v>44</v>
      </c>
      <c r="V60" s="39" t="s">
        <v>132</v>
      </c>
      <c r="W60" s="38" t="s">
        <v>135</v>
      </c>
      <c r="AL60" s="21" t="e">
        <f>HLOOKUP($AK$43,$AN$42:$AR$104,18,FALSE)</f>
        <v>#N/A</v>
      </c>
      <c r="AN60" s="4" t="s">
        <v>121</v>
      </c>
      <c r="AP60" s="1" t="s">
        <v>506</v>
      </c>
      <c r="AR60" s="1" t="s">
        <v>119</v>
      </c>
    </row>
    <row r="61" spans="20:44" ht="15" customHeight="1" hidden="1">
      <c r="T61" s="38">
        <v>18</v>
      </c>
      <c r="U61" s="39" t="s">
        <v>45</v>
      </c>
      <c r="V61" s="39" t="s">
        <v>129</v>
      </c>
      <c r="W61" s="38" t="s">
        <v>135</v>
      </c>
      <c r="AL61" s="21" t="e">
        <f>HLOOKUP($AK$43,$AN$42:$AR$104,19,FALSE)</f>
        <v>#N/A</v>
      </c>
      <c r="AN61" s="3" t="s">
        <v>507</v>
      </c>
      <c r="AP61" s="3" t="s">
        <v>507</v>
      </c>
      <c r="AR61" s="5" t="s">
        <v>118</v>
      </c>
    </row>
    <row r="62" spans="20:44" ht="15" customHeight="1" hidden="1">
      <c r="T62" s="38">
        <v>19</v>
      </c>
      <c r="U62" s="39" t="s">
        <v>46</v>
      </c>
      <c r="V62" s="39" t="s">
        <v>143</v>
      </c>
      <c r="W62" s="38" t="s">
        <v>135</v>
      </c>
      <c r="AL62" s="21" t="e">
        <f>HLOOKUP($AK$43,$AN$42:$AR$104,20,FALSE)</f>
        <v>#N/A</v>
      </c>
      <c r="AN62" s="1" t="s">
        <v>122</v>
      </c>
      <c r="AP62" s="1" t="s">
        <v>122</v>
      </c>
      <c r="AR62" s="4" t="s">
        <v>117</v>
      </c>
    </row>
    <row r="63" spans="20:44" ht="15" customHeight="1" hidden="1">
      <c r="T63" s="38">
        <v>20</v>
      </c>
      <c r="U63" s="39" t="s">
        <v>47</v>
      </c>
      <c r="V63" s="39" t="s">
        <v>144</v>
      </c>
      <c r="W63" s="38" t="s">
        <v>131</v>
      </c>
      <c r="AL63" s="21" t="e">
        <f>HLOOKUP($AK$43,$AN$42:$AR$104,21,FALSE)</f>
        <v>#N/A</v>
      </c>
      <c r="AN63" s="3" t="s">
        <v>123</v>
      </c>
      <c r="AP63" s="3" t="s">
        <v>123</v>
      </c>
      <c r="AR63" s="5" t="s">
        <v>120</v>
      </c>
    </row>
    <row r="64" spans="20:44" ht="15" customHeight="1" hidden="1">
      <c r="T64" s="38">
        <v>21</v>
      </c>
      <c r="U64" s="39" t="s">
        <v>48</v>
      </c>
      <c r="V64" s="39" t="s">
        <v>145</v>
      </c>
      <c r="W64" s="38" t="s">
        <v>131</v>
      </c>
      <c r="AL64" s="21" t="e">
        <f>HLOOKUP($AK$43,$AN$42:$AR$104,22,FALSE)</f>
        <v>#N/A</v>
      </c>
      <c r="AN64" s="1" t="s">
        <v>514</v>
      </c>
      <c r="AP64" s="1" t="s">
        <v>514</v>
      </c>
      <c r="AR64" s="5" t="s">
        <v>503</v>
      </c>
    </row>
    <row r="65" spans="20:44" ht="15" customHeight="1" hidden="1">
      <c r="T65" s="38">
        <v>22</v>
      </c>
      <c r="U65" s="39" t="s">
        <v>49</v>
      </c>
      <c r="V65" s="39" t="s">
        <v>143</v>
      </c>
      <c r="W65" s="38" t="s">
        <v>131</v>
      </c>
      <c r="AL65" s="21" t="e">
        <f>HLOOKUP($AK$43,$AN$42:$AR$104,23,FALSE)</f>
        <v>#N/A</v>
      </c>
      <c r="AN65" s="1" t="s">
        <v>508</v>
      </c>
      <c r="AP65" s="1" t="s">
        <v>508</v>
      </c>
      <c r="AR65" s="4" t="s">
        <v>504</v>
      </c>
    </row>
    <row r="66" spans="20:44" ht="15" customHeight="1" hidden="1">
      <c r="T66" s="38">
        <v>23</v>
      </c>
      <c r="U66" s="39" t="s">
        <v>50</v>
      </c>
      <c r="V66" s="39" t="s">
        <v>129</v>
      </c>
      <c r="W66" s="38" t="s">
        <v>135</v>
      </c>
      <c r="AL66" s="21" t="e">
        <f>HLOOKUP($AK$43,$AN$42:$AR$104,24,FALSE)</f>
        <v>#N/A</v>
      </c>
      <c r="AN66" s="3" t="s">
        <v>509</v>
      </c>
      <c r="AP66" s="3" t="s">
        <v>510</v>
      </c>
      <c r="AR66" s="5" t="s">
        <v>121</v>
      </c>
    </row>
    <row r="67" spans="20:44" ht="15" customHeight="1" hidden="1">
      <c r="T67" s="38">
        <v>24</v>
      </c>
      <c r="U67" s="39" t="s">
        <v>51</v>
      </c>
      <c r="V67" s="39" t="s">
        <v>146</v>
      </c>
      <c r="W67" s="38" t="s">
        <v>135</v>
      </c>
      <c r="AL67" s="21" t="e">
        <f>HLOOKUP($AK$43,$AN$42:$AR$104,25,FALSE)</f>
        <v>#N/A</v>
      </c>
      <c r="AN67" s="3" t="s">
        <v>511</v>
      </c>
      <c r="AP67" s="3" t="s">
        <v>511</v>
      </c>
      <c r="AR67" s="3" t="s">
        <v>505</v>
      </c>
    </row>
    <row r="68" spans="20:44" ht="15" customHeight="1" hidden="1">
      <c r="T68" s="38">
        <v>25</v>
      </c>
      <c r="U68" s="39" t="s">
        <v>52</v>
      </c>
      <c r="V68" s="39" t="s">
        <v>147</v>
      </c>
      <c r="W68" s="38" t="s">
        <v>135</v>
      </c>
      <c r="AL68" s="21" t="e">
        <f>HLOOKUP($AK$43,$AN$42:$AR$104,26,FALSE)</f>
        <v>#N/A</v>
      </c>
      <c r="AN68" s="1" t="s">
        <v>124</v>
      </c>
      <c r="AP68" s="1" t="s">
        <v>124</v>
      </c>
      <c r="AR68" s="1" t="s">
        <v>506</v>
      </c>
    </row>
    <row r="69" spans="20:44" ht="15" customHeight="1" hidden="1">
      <c r="T69" s="38">
        <v>26</v>
      </c>
      <c r="U69" s="39" t="s">
        <v>53</v>
      </c>
      <c r="V69" s="39" t="s">
        <v>148</v>
      </c>
      <c r="W69" s="38" t="s">
        <v>135</v>
      </c>
      <c r="AL69" s="21" t="e">
        <f>HLOOKUP($AK$43,$AN$42:$AR$104,27,FALSE)</f>
        <v>#N/A</v>
      </c>
      <c r="AN69" s="1" t="s">
        <v>110</v>
      </c>
      <c r="AP69" s="1" t="s">
        <v>110</v>
      </c>
      <c r="AR69" s="1" t="s">
        <v>507</v>
      </c>
    </row>
    <row r="70" spans="20:44" ht="15" customHeight="1" hidden="1">
      <c r="T70" s="38">
        <v>27</v>
      </c>
      <c r="U70" s="39" t="s">
        <v>54</v>
      </c>
      <c r="V70" s="39" t="s">
        <v>149</v>
      </c>
      <c r="W70" s="38" t="s">
        <v>135</v>
      </c>
      <c r="AL70" s="21" t="e">
        <f>HLOOKUP($AK$43,$AN$42:$AR$104,28,FALSE)</f>
        <v>#N/A</v>
      </c>
      <c r="AN70" s="1"/>
      <c r="AP70" s="1" t="s">
        <v>513</v>
      </c>
      <c r="AR70" s="1" t="s">
        <v>125</v>
      </c>
    </row>
    <row r="71" spans="20:44" ht="15" customHeight="1" hidden="1">
      <c r="T71" s="38">
        <v>28</v>
      </c>
      <c r="U71" s="39" t="s">
        <v>55</v>
      </c>
      <c r="V71" s="39" t="s">
        <v>150</v>
      </c>
      <c r="W71" s="38" t="s">
        <v>135</v>
      </c>
      <c r="AL71" s="21" t="e">
        <f>HLOOKUP($AK$43,$AN$42:$AR$104,29,FALSE)</f>
        <v>#N/A</v>
      </c>
      <c r="AR71" s="1" t="s">
        <v>122</v>
      </c>
    </row>
    <row r="72" spans="20:44" ht="15" customHeight="1" hidden="1">
      <c r="T72" s="38">
        <v>29</v>
      </c>
      <c r="U72" s="39" t="s">
        <v>56</v>
      </c>
      <c r="V72" s="39" t="s">
        <v>151</v>
      </c>
      <c r="W72" s="38" t="s">
        <v>135</v>
      </c>
      <c r="AL72" s="21" t="e">
        <f>HLOOKUP($AK$43,$AN$42:$AR$104,30,FALSE)</f>
        <v>#N/A</v>
      </c>
      <c r="AR72" s="1" t="s">
        <v>123</v>
      </c>
    </row>
    <row r="73" spans="20:44" ht="15" customHeight="1" hidden="1">
      <c r="T73" s="38">
        <v>30</v>
      </c>
      <c r="U73" s="39" t="s">
        <v>57</v>
      </c>
      <c r="V73" s="39" t="s">
        <v>152</v>
      </c>
      <c r="W73" s="38" t="s">
        <v>135</v>
      </c>
      <c r="AR73" s="1" t="s">
        <v>514</v>
      </c>
    </row>
    <row r="74" spans="20:44" ht="15" customHeight="1" hidden="1">
      <c r="T74" s="38">
        <v>31</v>
      </c>
      <c r="U74" s="39" t="s">
        <v>58</v>
      </c>
      <c r="V74" s="39" t="s">
        <v>153</v>
      </c>
      <c r="W74" s="38" t="s">
        <v>135</v>
      </c>
      <c r="AR74" s="3" t="s">
        <v>508</v>
      </c>
    </row>
    <row r="75" spans="20:44" ht="15" customHeight="1" hidden="1">
      <c r="T75" s="38">
        <v>32</v>
      </c>
      <c r="U75" s="39" t="s">
        <v>326</v>
      </c>
      <c r="V75" s="39" t="s">
        <v>154</v>
      </c>
      <c r="W75" s="38" t="s">
        <v>135</v>
      </c>
      <c r="AR75" s="1" t="s">
        <v>509</v>
      </c>
    </row>
    <row r="76" spans="20:44" ht="15" customHeight="1" hidden="1">
      <c r="T76" s="38">
        <v>33</v>
      </c>
      <c r="U76" s="39" t="s">
        <v>327</v>
      </c>
      <c r="V76" s="39" t="s">
        <v>155</v>
      </c>
      <c r="W76" s="38" t="s">
        <v>135</v>
      </c>
      <c r="AR76" s="1" t="s">
        <v>510</v>
      </c>
    </row>
    <row r="77" spans="20:44" ht="15" customHeight="1" hidden="1">
      <c r="T77" s="38">
        <v>34</v>
      </c>
      <c r="U77" s="39" t="s">
        <v>328</v>
      </c>
      <c r="V77" s="39" t="s">
        <v>129</v>
      </c>
      <c r="W77" s="38" t="s">
        <v>135</v>
      </c>
      <c r="AR77" s="1" t="s">
        <v>511</v>
      </c>
    </row>
    <row r="78" spans="20:44" ht="15" customHeight="1" hidden="1">
      <c r="T78" s="38">
        <v>35</v>
      </c>
      <c r="U78" s="39" t="s">
        <v>329</v>
      </c>
      <c r="V78" s="39" t="s">
        <v>134</v>
      </c>
      <c r="W78" s="38" t="s">
        <v>135</v>
      </c>
      <c r="AR78" s="1" t="s">
        <v>124</v>
      </c>
    </row>
    <row r="79" spans="20:44" ht="15" customHeight="1" hidden="1">
      <c r="T79" s="38">
        <v>36</v>
      </c>
      <c r="U79" s="39" t="s">
        <v>330</v>
      </c>
      <c r="V79" s="39" t="s">
        <v>156</v>
      </c>
      <c r="W79" s="38" t="s">
        <v>135</v>
      </c>
      <c r="AR79" s="1" t="s">
        <v>110</v>
      </c>
    </row>
    <row r="80" spans="20:44" ht="15" customHeight="1" hidden="1">
      <c r="T80" s="38">
        <v>37</v>
      </c>
      <c r="U80" s="39" t="s">
        <v>331</v>
      </c>
      <c r="V80" s="39" t="s">
        <v>157</v>
      </c>
      <c r="W80" s="38" t="s">
        <v>135</v>
      </c>
      <c r="AR80" s="1" t="s">
        <v>512</v>
      </c>
    </row>
    <row r="81" spans="20:44" ht="15" customHeight="1" hidden="1">
      <c r="T81" s="38">
        <v>38</v>
      </c>
      <c r="U81" s="39" t="s">
        <v>332</v>
      </c>
      <c r="V81" s="39" t="s">
        <v>158</v>
      </c>
      <c r="W81" s="38" t="s">
        <v>135</v>
      </c>
      <c r="AR81" s="1" t="s">
        <v>513</v>
      </c>
    </row>
    <row r="82" spans="20:44" ht="15" customHeight="1" hidden="1">
      <c r="T82" s="38">
        <v>39</v>
      </c>
      <c r="U82" s="39" t="s">
        <v>333</v>
      </c>
      <c r="V82" s="39" t="s">
        <v>159</v>
      </c>
      <c r="W82" s="38" t="s">
        <v>135</v>
      </c>
      <c r="AR82" s="1" t="s">
        <v>126</v>
      </c>
    </row>
    <row r="83" spans="20:44" ht="15" customHeight="1" hidden="1">
      <c r="T83" s="38">
        <v>40</v>
      </c>
      <c r="U83" s="39" t="s">
        <v>334</v>
      </c>
      <c r="V83" s="39" t="s">
        <v>160</v>
      </c>
      <c r="W83" s="38" t="s">
        <v>135</v>
      </c>
      <c r="AR83" s="1"/>
    </row>
    <row r="84" spans="20:44" ht="15" customHeight="1" hidden="1">
      <c r="T84" s="38">
        <v>41</v>
      </c>
      <c r="U84" s="39" t="s">
        <v>335</v>
      </c>
      <c r="V84" s="39" t="s">
        <v>129</v>
      </c>
      <c r="W84" s="38" t="s">
        <v>135</v>
      </c>
      <c r="AR84" s="1"/>
    </row>
    <row r="85" spans="20:23" ht="15" customHeight="1" hidden="1">
      <c r="T85" s="38">
        <v>42</v>
      </c>
      <c r="U85" s="39" t="s">
        <v>336</v>
      </c>
      <c r="V85" s="39" t="s">
        <v>137</v>
      </c>
      <c r="W85" s="38" t="s">
        <v>135</v>
      </c>
    </row>
    <row r="86" spans="20:23" ht="15" customHeight="1" hidden="1">
      <c r="T86" s="38">
        <v>43</v>
      </c>
      <c r="U86" s="39" t="s">
        <v>337</v>
      </c>
      <c r="V86" s="39" t="s">
        <v>136</v>
      </c>
      <c r="W86" s="38" t="s">
        <v>135</v>
      </c>
    </row>
    <row r="87" spans="20:23" ht="15" customHeight="1" hidden="1">
      <c r="T87" s="38">
        <v>44</v>
      </c>
      <c r="U87" s="39" t="s">
        <v>59</v>
      </c>
      <c r="V87" s="39" t="s">
        <v>161</v>
      </c>
      <c r="W87" s="38" t="s">
        <v>135</v>
      </c>
    </row>
    <row r="88" spans="20:23" ht="15" customHeight="1" hidden="1">
      <c r="T88" s="38">
        <v>45</v>
      </c>
      <c r="U88" s="39" t="s">
        <v>338</v>
      </c>
      <c r="V88" s="39" t="s">
        <v>129</v>
      </c>
      <c r="W88" s="38" t="s">
        <v>135</v>
      </c>
    </row>
    <row r="89" spans="20:23" ht="15" customHeight="1" hidden="1">
      <c r="T89" s="38">
        <v>46</v>
      </c>
      <c r="U89" s="39" t="s">
        <v>339</v>
      </c>
      <c r="V89" s="39" t="s">
        <v>162</v>
      </c>
      <c r="W89" s="38" t="s">
        <v>135</v>
      </c>
    </row>
    <row r="90" spans="20:23" ht="15" customHeight="1" hidden="1">
      <c r="T90" s="38">
        <v>47</v>
      </c>
      <c r="U90" s="39" t="s">
        <v>340</v>
      </c>
      <c r="V90" s="39" t="s">
        <v>341</v>
      </c>
      <c r="W90" s="38" t="s">
        <v>135</v>
      </c>
    </row>
    <row r="91" spans="20:23" ht="15" customHeight="1" hidden="1">
      <c r="T91" s="38">
        <v>48</v>
      </c>
      <c r="U91" s="39" t="s">
        <v>342</v>
      </c>
      <c r="V91" s="39" t="s">
        <v>163</v>
      </c>
      <c r="W91" s="38" t="s">
        <v>135</v>
      </c>
    </row>
    <row r="92" spans="20:23" ht="15" customHeight="1" hidden="1">
      <c r="T92" s="38">
        <v>49</v>
      </c>
      <c r="U92" s="39" t="s">
        <v>343</v>
      </c>
      <c r="V92" s="39" t="s">
        <v>164</v>
      </c>
      <c r="W92" s="38" t="s">
        <v>135</v>
      </c>
    </row>
    <row r="93" spans="20:23" ht="15" customHeight="1" hidden="1">
      <c r="T93" s="38">
        <v>50</v>
      </c>
      <c r="U93" s="39" t="s">
        <v>344</v>
      </c>
      <c r="V93" s="39" t="s">
        <v>165</v>
      </c>
      <c r="W93" s="38" t="s">
        <v>135</v>
      </c>
    </row>
    <row r="94" spans="20:23" ht="15" customHeight="1" hidden="1">
      <c r="T94" s="38">
        <v>51</v>
      </c>
      <c r="U94" s="39" t="s">
        <v>345</v>
      </c>
      <c r="V94" s="39" t="s">
        <v>166</v>
      </c>
      <c r="W94" s="38" t="s">
        <v>135</v>
      </c>
    </row>
    <row r="95" spans="20:23" ht="15" customHeight="1" hidden="1">
      <c r="T95" s="38">
        <v>52</v>
      </c>
      <c r="U95" s="39" t="s">
        <v>346</v>
      </c>
      <c r="V95" s="39" t="s">
        <v>167</v>
      </c>
      <c r="W95" s="38" t="s">
        <v>135</v>
      </c>
    </row>
    <row r="96" spans="20:23" ht="15" customHeight="1" hidden="1">
      <c r="T96" s="38">
        <v>53</v>
      </c>
      <c r="U96" s="39" t="s">
        <v>347</v>
      </c>
      <c r="V96" s="39" t="s">
        <v>168</v>
      </c>
      <c r="W96" s="38" t="s">
        <v>135</v>
      </c>
    </row>
    <row r="97" spans="20:23" ht="15" customHeight="1" hidden="1">
      <c r="T97" s="38">
        <v>54</v>
      </c>
      <c r="U97" s="39" t="s">
        <v>348</v>
      </c>
      <c r="V97" s="39" t="s">
        <v>169</v>
      </c>
      <c r="W97" s="38" t="s">
        <v>135</v>
      </c>
    </row>
    <row r="98" spans="20:23" ht="15" customHeight="1" hidden="1">
      <c r="T98" s="38">
        <v>55</v>
      </c>
      <c r="U98" s="39" t="s">
        <v>349</v>
      </c>
      <c r="V98" s="39" t="s">
        <v>170</v>
      </c>
      <c r="W98" s="38" t="s">
        <v>135</v>
      </c>
    </row>
    <row r="99" spans="20:23" ht="15" customHeight="1" hidden="1">
      <c r="T99" s="38">
        <v>56</v>
      </c>
      <c r="U99" s="39" t="s">
        <v>350</v>
      </c>
      <c r="V99" s="39" t="s">
        <v>171</v>
      </c>
      <c r="W99" s="38" t="s">
        <v>135</v>
      </c>
    </row>
    <row r="100" spans="20:23" ht="15" customHeight="1" hidden="1">
      <c r="T100" s="38">
        <v>57</v>
      </c>
      <c r="U100" s="39" t="s">
        <v>351</v>
      </c>
      <c r="V100" s="39" t="s">
        <v>172</v>
      </c>
      <c r="W100" s="38" t="s">
        <v>135</v>
      </c>
    </row>
    <row r="101" spans="20:23" ht="15" customHeight="1" hidden="1">
      <c r="T101" s="38">
        <v>58</v>
      </c>
      <c r="U101" s="39" t="s">
        <v>352</v>
      </c>
      <c r="V101" s="39" t="s">
        <v>173</v>
      </c>
      <c r="W101" s="38" t="s">
        <v>135</v>
      </c>
    </row>
    <row r="102" spans="20:23" ht="15" customHeight="1" hidden="1">
      <c r="T102" s="38">
        <v>59</v>
      </c>
      <c r="U102" s="39" t="s">
        <v>353</v>
      </c>
      <c r="V102" s="39" t="s">
        <v>174</v>
      </c>
      <c r="W102" s="38" t="s">
        <v>135</v>
      </c>
    </row>
    <row r="103" spans="20:23" ht="15" customHeight="1" hidden="1">
      <c r="T103" s="38">
        <v>60</v>
      </c>
      <c r="U103" s="39" t="s">
        <v>354</v>
      </c>
      <c r="V103" s="39" t="s">
        <v>138</v>
      </c>
      <c r="W103" s="38" t="s">
        <v>135</v>
      </c>
    </row>
    <row r="104" spans="20:23" ht="15" customHeight="1" hidden="1">
      <c r="T104" s="38">
        <v>61</v>
      </c>
      <c r="U104" s="39" t="s">
        <v>355</v>
      </c>
      <c r="V104" s="39" t="s">
        <v>129</v>
      </c>
      <c r="W104" s="38" t="s">
        <v>135</v>
      </c>
    </row>
    <row r="105" spans="20:23" ht="15" customHeight="1" hidden="1">
      <c r="T105" s="38">
        <v>62</v>
      </c>
      <c r="U105" s="39" t="s">
        <v>356</v>
      </c>
      <c r="V105" s="39" t="s">
        <v>175</v>
      </c>
      <c r="W105" s="38" t="s">
        <v>135</v>
      </c>
    </row>
    <row r="106" spans="20:23" ht="15" customHeight="1" hidden="1">
      <c r="T106" s="38">
        <v>63</v>
      </c>
      <c r="U106" s="39" t="s">
        <v>357</v>
      </c>
      <c r="V106" s="39" t="s">
        <v>170</v>
      </c>
      <c r="W106" s="38" t="s">
        <v>135</v>
      </c>
    </row>
    <row r="107" spans="20:23" ht="15" customHeight="1" hidden="1">
      <c r="T107" s="38">
        <v>64</v>
      </c>
      <c r="U107" s="39" t="s">
        <v>358</v>
      </c>
      <c r="V107" s="39" t="s">
        <v>129</v>
      </c>
      <c r="W107" s="38" t="s">
        <v>135</v>
      </c>
    </row>
    <row r="108" spans="20:23" ht="15" customHeight="1" hidden="1">
      <c r="T108" s="38">
        <v>65</v>
      </c>
      <c r="U108" s="39" t="s">
        <v>359</v>
      </c>
      <c r="V108" s="39" t="s">
        <v>176</v>
      </c>
      <c r="W108" s="38" t="s">
        <v>135</v>
      </c>
    </row>
    <row r="109" spans="20:23" ht="15" customHeight="1" hidden="1">
      <c r="T109" s="38">
        <v>66</v>
      </c>
      <c r="U109" s="39" t="s">
        <v>360</v>
      </c>
      <c r="V109" s="39" t="s">
        <v>145</v>
      </c>
      <c r="W109" s="38" t="s">
        <v>135</v>
      </c>
    </row>
    <row r="110" spans="20:23" ht="15" customHeight="1" hidden="1">
      <c r="T110" s="38">
        <v>67</v>
      </c>
      <c r="U110" s="39" t="s">
        <v>361</v>
      </c>
      <c r="V110" s="39" t="s">
        <v>177</v>
      </c>
      <c r="W110" s="38" t="s">
        <v>135</v>
      </c>
    </row>
    <row r="111" spans="20:23" ht="15" customHeight="1" hidden="1">
      <c r="T111" s="38">
        <v>68</v>
      </c>
      <c r="U111" s="39" t="s">
        <v>362</v>
      </c>
      <c r="V111" s="39" t="s">
        <v>178</v>
      </c>
      <c r="W111" s="38" t="s">
        <v>135</v>
      </c>
    </row>
    <row r="112" spans="20:23" ht="15" customHeight="1" hidden="1">
      <c r="T112" s="38">
        <v>69</v>
      </c>
      <c r="U112" s="39" t="s">
        <v>363</v>
      </c>
      <c r="V112" s="39" t="s">
        <v>179</v>
      </c>
      <c r="W112" s="38" t="s">
        <v>135</v>
      </c>
    </row>
    <row r="113" spans="20:23" ht="15" customHeight="1" hidden="1">
      <c r="T113" s="38">
        <v>70</v>
      </c>
      <c r="U113" s="39" t="s">
        <v>364</v>
      </c>
      <c r="V113" s="39" t="s">
        <v>144</v>
      </c>
      <c r="W113" s="38" t="s">
        <v>135</v>
      </c>
    </row>
    <row r="114" spans="20:23" ht="15" customHeight="1" hidden="1">
      <c r="T114" s="38">
        <v>71</v>
      </c>
      <c r="U114" s="39" t="s">
        <v>365</v>
      </c>
      <c r="V114" s="39" t="s">
        <v>180</v>
      </c>
      <c r="W114" s="38" t="s">
        <v>135</v>
      </c>
    </row>
    <row r="115" spans="20:23" ht="15" customHeight="1" hidden="1">
      <c r="T115" s="38">
        <v>72</v>
      </c>
      <c r="U115" s="39" t="s">
        <v>366</v>
      </c>
      <c r="V115" s="39" t="s">
        <v>181</v>
      </c>
      <c r="W115" s="38" t="s">
        <v>135</v>
      </c>
    </row>
    <row r="116" spans="20:23" ht="15" customHeight="1" hidden="1">
      <c r="T116" s="38">
        <v>73</v>
      </c>
      <c r="U116" s="39" t="s">
        <v>367</v>
      </c>
      <c r="V116" s="39" t="s">
        <v>182</v>
      </c>
      <c r="W116" s="38" t="s">
        <v>135</v>
      </c>
    </row>
    <row r="117" spans="20:23" ht="15" customHeight="1" hidden="1">
      <c r="T117" s="38">
        <v>74</v>
      </c>
      <c r="U117" s="39" t="s">
        <v>368</v>
      </c>
      <c r="V117" s="39" t="s">
        <v>183</v>
      </c>
      <c r="W117" s="38" t="s">
        <v>135</v>
      </c>
    </row>
    <row r="118" spans="20:23" ht="15" customHeight="1" hidden="1">
      <c r="T118" s="38">
        <v>75</v>
      </c>
      <c r="U118" s="39" t="s">
        <v>369</v>
      </c>
      <c r="V118" s="39" t="s">
        <v>184</v>
      </c>
      <c r="W118" s="38" t="s">
        <v>135</v>
      </c>
    </row>
    <row r="119" spans="20:23" ht="15" customHeight="1" hidden="1">
      <c r="T119" s="38">
        <v>76</v>
      </c>
      <c r="U119" s="39" t="s">
        <v>370</v>
      </c>
      <c r="V119" s="39" t="s">
        <v>129</v>
      </c>
      <c r="W119" s="38" t="s">
        <v>135</v>
      </c>
    </row>
    <row r="120" spans="20:23" ht="15" customHeight="1" hidden="1">
      <c r="T120" s="38">
        <v>77</v>
      </c>
      <c r="U120" s="39" t="s">
        <v>371</v>
      </c>
      <c r="V120" s="39" t="s">
        <v>185</v>
      </c>
      <c r="W120" s="38" t="s">
        <v>135</v>
      </c>
    </row>
    <row r="121" spans="20:23" ht="15" customHeight="1" hidden="1">
      <c r="T121" s="38">
        <v>78</v>
      </c>
      <c r="U121" s="39" t="s">
        <v>372</v>
      </c>
      <c r="V121" s="39" t="s">
        <v>162</v>
      </c>
      <c r="W121" s="38" t="s">
        <v>135</v>
      </c>
    </row>
    <row r="122" spans="20:23" ht="15" customHeight="1" hidden="1">
      <c r="T122" s="38">
        <v>79</v>
      </c>
      <c r="U122" s="39" t="s">
        <v>373</v>
      </c>
      <c r="V122" s="39" t="s">
        <v>186</v>
      </c>
      <c r="W122" s="38" t="s">
        <v>135</v>
      </c>
    </row>
    <row r="123" spans="20:23" ht="15" customHeight="1" hidden="1">
      <c r="T123" s="38">
        <v>80</v>
      </c>
      <c r="U123" s="39" t="s">
        <v>374</v>
      </c>
      <c r="V123" s="39" t="s">
        <v>187</v>
      </c>
      <c r="W123" s="38" t="s">
        <v>135</v>
      </c>
    </row>
    <row r="124" spans="20:23" ht="15" customHeight="1" hidden="1">
      <c r="T124" s="38">
        <v>81</v>
      </c>
      <c r="U124" s="39" t="s">
        <v>375</v>
      </c>
      <c r="V124" s="39" t="s">
        <v>188</v>
      </c>
      <c r="W124" s="38" t="s">
        <v>135</v>
      </c>
    </row>
    <row r="125" spans="20:23" ht="15" customHeight="1" hidden="1">
      <c r="T125" s="38">
        <v>82</v>
      </c>
      <c r="U125" s="39" t="s">
        <v>376</v>
      </c>
      <c r="V125" s="39" t="s">
        <v>189</v>
      </c>
      <c r="W125" s="38" t="s">
        <v>135</v>
      </c>
    </row>
    <row r="126" spans="20:23" ht="15" customHeight="1" hidden="1">
      <c r="T126" s="38">
        <v>83</v>
      </c>
      <c r="U126" s="39" t="s">
        <v>377</v>
      </c>
      <c r="V126" s="39" t="s">
        <v>190</v>
      </c>
      <c r="W126" s="38" t="s">
        <v>135</v>
      </c>
    </row>
    <row r="127" spans="20:23" ht="15" customHeight="1" hidden="1">
      <c r="T127" s="38">
        <v>84</v>
      </c>
      <c r="U127" s="39" t="s">
        <v>378</v>
      </c>
      <c r="V127" s="39" t="s">
        <v>191</v>
      </c>
      <c r="W127" s="38" t="s">
        <v>135</v>
      </c>
    </row>
    <row r="128" spans="20:23" ht="15" customHeight="1" hidden="1">
      <c r="T128" s="38">
        <v>85</v>
      </c>
      <c r="U128" s="39" t="s">
        <v>379</v>
      </c>
      <c r="V128" s="39" t="s">
        <v>129</v>
      </c>
      <c r="W128" s="38" t="s">
        <v>135</v>
      </c>
    </row>
    <row r="129" spans="20:23" ht="15" customHeight="1" hidden="1">
      <c r="T129" s="38">
        <v>86</v>
      </c>
      <c r="U129" s="39" t="s">
        <v>380</v>
      </c>
      <c r="V129" s="39" t="s">
        <v>192</v>
      </c>
      <c r="W129" s="38" t="s">
        <v>135</v>
      </c>
    </row>
    <row r="130" spans="20:23" ht="15" customHeight="1" hidden="1">
      <c r="T130" s="38">
        <v>87</v>
      </c>
      <c r="U130" s="39" t="s">
        <v>381</v>
      </c>
      <c r="V130" s="39" t="s">
        <v>193</v>
      </c>
      <c r="W130" s="38" t="s">
        <v>135</v>
      </c>
    </row>
    <row r="131" spans="20:23" ht="15" customHeight="1" hidden="1">
      <c r="T131" s="38">
        <v>88</v>
      </c>
      <c r="U131" s="39" t="s">
        <v>382</v>
      </c>
      <c r="V131" s="39" t="s">
        <v>194</v>
      </c>
      <c r="W131" s="38" t="s">
        <v>135</v>
      </c>
    </row>
    <row r="132" spans="20:23" ht="15" customHeight="1" hidden="1">
      <c r="T132" s="38">
        <v>89</v>
      </c>
      <c r="U132" s="39" t="s">
        <v>383</v>
      </c>
      <c r="V132" s="39" t="s">
        <v>195</v>
      </c>
      <c r="W132" s="38" t="s">
        <v>135</v>
      </c>
    </row>
    <row r="133" spans="20:23" ht="15" customHeight="1" hidden="1">
      <c r="T133" s="38">
        <v>90</v>
      </c>
      <c r="U133" s="39" t="s">
        <v>384</v>
      </c>
      <c r="V133" s="39" t="s">
        <v>144</v>
      </c>
      <c r="W133" s="38" t="s">
        <v>135</v>
      </c>
    </row>
    <row r="134" spans="20:23" ht="15" customHeight="1" hidden="1">
      <c r="T134" s="38">
        <v>91</v>
      </c>
      <c r="U134" s="39" t="s">
        <v>385</v>
      </c>
      <c r="V134" s="39" t="s">
        <v>196</v>
      </c>
      <c r="W134" s="38" t="s">
        <v>135</v>
      </c>
    </row>
    <row r="135" spans="20:23" ht="15" customHeight="1" hidden="1">
      <c r="T135" s="38">
        <v>92</v>
      </c>
      <c r="U135" s="39" t="s">
        <v>386</v>
      </c>
      <c r="V135" s="39" t="s">
        <v>197</v>
      </c>
      <c r="W135" s="38" t="s">
        <v>135</v>
      </c>
    </row>
    <row r="136" spans="20:23" ht="15" customHeight="1" hidden="1">
      <c r="T136" s="38">
        <v>93</v>
      </c>
      <c r="U136" s="39" t="s">
        <v>387</v>
      </c>
      <c r="V136" s="39" t="s">
        <v>194</v>
      </c>
      <c r="W136" s="38" t="s">
        <v>135</v>
      </c>
    </row>
    <row r="137" spans="20:23" ht="15" customHeight="1" hidden="1">
      <c r="T137" s="38">
        <v>94</v>
      </c>
      <c r="U137" s="39" t="s">
        <v>388</v>
      </c>
      <c r="V137" s="39" t="s">
        <v>198</v>
      </c>
      <c r="W137" s="38" t="s">
        <v>135</v>
      </c>
    </row>
    <row r="138" spans="20:23" ht="15" customHeight="1" hidden="1">
      <c r="T138" s="38">
        <v>95</v>
      </c>
      <c r="U138" s="39" t="s">
        <v>389</v>
      </c>
      <c r="V138" s="39" t="s">
        <v>199</v>
      </c>
      <c r="W138" s="38" t="s">
        <v>135</v>
      </c>
    </row>
    <row r="139" spans="20:23" ht="15" customHeight="1" hidden="1">
      <c r="T139" s="38">
        <v>96</v>
      </c>
      <c r="U139" s="39" t="s">
        <v>390</v>
      </c>
      <c r="V139" s="39" t="s">
        <v>200</v>
      </c>
      <c r="W139" s="38" t="s">
        <v>135</v>
      </c>
    </row>
    <row r="140" spans="20:23" ht="15" customHeight="1" hidden="1">
      <c r="T140" s="38">
        <v>97</v>
      </c>
      <c r="U140" s="39" t="s">
        <v>391</v>
      </c>
      <c r="V140" s="39" t="s">
        <v>201</v>
      </c>
      <c r="W140" s="38" t="s">
        <v>135</v>
      </c>
    </row>
    <row r="141" spans="20:23" ht="15" customHeight="1" hidden="1">
      <c r="T141" s="38">
        <v>98</v>
      </c>
      <c r="U141" s="39" t="s">
        <v>392</v>
      </c>
      <c r="V141" s="39" t="s">
        <v>202</v>
      </c>
      <c r="W141" s="38" t="s">
        <v>135</v>
      </c>
    </row>
    <row r="142" spans="20:23" ht="15" customHeight="1" hidden="1">
      <c r="T142" s="38">
        <v>99</v>
      </c>
      <c r="U142" s="39" t="s">
        <v>393</v>
      </c>
      <c r="V142" s="39" t="s">
        <v>203</v>
      </c>
      <c r="W142" s="38" t="s">
        <v>135</v>
      </c>
    </row>
    <row r="143" spans="20:23" ht="15" customHeight="1" hidden="1">
      <c r="T143" s="38">
        <v>100</v>
      </c>
      <c r="U143" s="39" t="s">
        <v>394</v>
      </c>
      <c r="V143" s="39" t="s">
        <v>204</v>
      </c>
      <c r="W143" s="38" t="s">
        <v>135</v>
      </c>
    </row>
    <row r="144" spans="20:23" ht="15" customHeight="1" hidden="1">
      <c r="T144" s="38">
        <v>101</v>
      </c>
      <c r="U144" s="39" t="s">
        <v>395</v>
      </c>
      <c r="V144" s="39" t="s">
        <v>205</v>
      </c>
      <c r="W144" s="38" t="s">
        <v>135</v>
      </c>
    </row>
    <row r="145" spans="20:23" ht="15" customHeight="1" hidden="1">
      <c r="T145" s="38">
        <v>102</v>
      </c>
      <c r="U145" s="39" t="s">
        <v>396</v>
      </c>
      <c r="V145" s="39" t="s">
        <v>206</v>
      </c>
      <c r="W145" s="38" t="s">
        <v>135</v>
      </c>
    </row>
    <row r="146" spans="20:23" ht="15" customHeight="1" hidden="1">
      <c r="T146" s="38">
        <v>103</v>
      </c>
      <c r="U146" s="39" t="s">
        <v>397</v>
      </c>
      <c r="V146" s="39" t="s">
        <v>207</v>
      </c>
      <c r="W146" s="38" t="s">
        <v>135</v>
      </c>
    </row>
    <row r="147" spans="20:23" ht="15" customHeight="1" hidden="1">
      <c r="T147" s="38">
        <v>104</v>
      </c>
      <c r="U147" s="39" t="s">
        <v>398</v>
      </c>
      <c r="V147" s="39" t="s">
        <v>208</v>
      </c>
      <c r="W147" s="38" t="s">
        <v>135</v>
      </c>
    </row>
    <row r="148" spans="20:23" ht="15" customHeight="1" hidden="1">
      <c r="T148" s="38">
        <v>105</v>
      </c>
      <c r="U148" s="39" t="s">
        <v>60</v>
      </c>
      <c r="V148" s="39" t="s">
        <v>515</v>
      </c>
      <c r="W148" s="38" t="s">
        <v>131</v>
      </c>
    </row>
    <row r="149" spans="20:23" ht="15" customHeight="1" hidden="1">
      <c r="T149" s="38">
        <v>106</v>
      </c>
      <c r="U149" s="39" t="s">
        <v>399</v>
      </c>
      <c r="V149" s="39" t="s">
        <v>148</v>
      </c>
      <c r="W149" s="38" t="s">
        <v>131</v>
      </c>
    </row>
    <row r="150" spans="20:23" ht="15" customHeight="1" hidden="1">
      <c r="T150" s="38">
        <v>107</v>
      </c>
      <c r="U150" s="39" t="s">
        <v>400</v>
      </c>
      <c r="V150" s="39" t="s">
        <v>209</v>
      </c>
      <c r="W150" s="38" t="s">
        <v>135</v>
      </c>
    </row>
    <row r="151" spans="20:23" ht="15" customHeight="1" hidden="1">
      <c r="T151" s="38">
        <v>108</v>
      </c>
      <c r="U151" s="39" t="s">
        <v>401</v>
      </c>
      <c r="V151" s="39" t="s">
        <v>210</v>
      </c>
      <c r="W151" s="38" t="s">
        <v>135</v>
      </c>
    </row>
    <row r="152" spans="20:23" ht="15" customHeight="1" hidden="1">
      <c r="T152" s="38">
        <v>109</v>
      </c>
      <c r="U152" s="39" t="s">
        <v>61</v>
      </c>
      <c r="V152" s="39" t="s">
        <v>162</v>
      </c>
      <c r="W152" s="38" t="s">
        <v>131</v>
      </c>
    </row>
    <row r="153" spans="20:23" ht="15" customHeight="1" hidden="1">
      <c r="T153" s="38">
        <v>110</v>
      </c>
      <c r="U153" s="39" t="s">
        <v>402</v>
      </c>
      <c r="V153" s="39" t="s">
        <v>211</v>
      </c>
      <c r="W153" s="38" t="s">
        <v>135</v>
      </c>
    </row>
    <row r="154" spans="20:23" ht="15" customHeight="1" hidden="1">
      <c r="T154" s="38">
        <v>111</v>
      </c>
      <c r="U154" s="39" t="s">
        <v>403</v>
      </c>
      <c r="V154" s="39" t="s">
        <v>129</v>
      </c>
      <c r="W154" s="38" t="s">
        <v>131</v>
      </c>
    </row>
    <row r="155" spans="20:23" ht="15" customHeight="1" hidden="1">
      <c r="T155" s="38">
        <v>112</v>
      </c>
      <c r="U155" s="39" t="s">
        <v>62</v>
      </c>
      <c r="V155" s="39" t="s">
        <v>166</v>
      </c>
      <c r="W155" s="38" t="s">
        <v>131</v>
      </c>
    </row>
    <row r="156" spans="20:23" ht="15" customHeight="1" hidden="1">
      <c r="T156" s="38">
        <v>113</v>
      </c>
      <c r="U156" s="39" t="s">
        <v>63</v>
      </c>
      <c r="V156" s="39" t="s">
        <v>212</v>
      </c>
      <c r="W156" s="38" t="s">
        <v>131</v>
      </c>
    </row>
    <row r="157" spans="20:23" ht="15" customHeight="1" hidden="1">
      <c r="T157" s="38">
        <v>114</v>
      </c>
      <c r="U157" s="39" t="s">
        <v>516</v>
      </c>
      <c r="V157" s="39" t="s">
        <v>137</v>
      </c>
      <c r="W157" s="38" t="s">
        <v>131</v>
      </c>
    </row>
    <row r="158" spans="20:23" ht="15" customHeight="1" hidden="1">
      <c r="T158" s="38">
        <v>115</v>
      </c>
      <c r="U158" s="39" t="s">
        <v>404</v>
      </c>
      <c r="V158" s="39" t="s">
        <v>213</v>
      </c>
      <c r="W158" s="38" t="s">
        <v>135</v>
      </c>
    </row>
    <row r="159" spans="20:23" ht="15" customHeight="1" hidden="1">
      <c r="T159" s="38">
        <v>116</v>
      </c>
      <c r="U159" s="39" t="s">
        <v>405</v>
      </c>
      <c r="V159" s="39" t="s">
        <v>214</v>
      </c>
      <c r="W159" s="38" t="s">
        <v>135</v>
      </c>
    </row>
    <row r="160" spans="20:23" ht="15" customHeight="1" hidden="1">
      <c r="T160" s="38">
        <v>117</v>
      </c>
      <c r="U160" s="39" t="s">
        <v>406</v>
      </c>
      <c r="V160" s="39" t="s">
        <v>215</v>
      </c>
      <c r="W160" s="38" t="s">
        <v>135</v>
      </c>
    </row>
    <row r="161" spans="20:23" ht="15" customHeight="1" hidden="1">
      <c r="T161" s="38">
        <v>118</v>
      </c>
      <c r="U161" s="39" t="s">
        <v>407</v>
      </c>
      <c r="V161" s="39" t="s">
        <v>129</v>
      </c>
      <c r="W161" s="38" t="s">
        <v>135</v>
      </c>
    </row>
    <row r="162" spans="20:23" ht="15" customHeight="1" hidden="1">
      <c r="T162" s="38">
        <v>119</v>
      </c>
      <c r="U162" s="39" t="s">
        <v>64</v>
      </c>
      <c r="V162" s="39" t="s">
        <v>194</v>
      </c>
      <c r="W162" s="38" t="s">
        <v>131</v>
      </c>
    </row>
    <row r="163" spans="20:23" ht="15" customHeight="1" hidden="1">
      <c r="T163" s="38">
        <v>120</v>
      </c>
      <c r="U163" s="39" t="s">
        <v>65</v>
      </c>
      <c r="V163" s="39" t="s">
        <v>138</v>
      </c>
      <c r="W163" s="38" t="s">
        <v>131</v>
      </c>
    </row>
    <row r="164" spans="20:23" ht="15" customHeight="1" hidden="1">
      <c r="T164" s="38">
        <v>121</v>
      </c>
      <c r="U164" s="39" t="s">
        <v>66</v>
      </c>
      <c r="V164" s="39" t="s">
        <v>202</v>
      </c>
      <c r="W164" s="38" t="s">
        <v>131</v>
      </c>
    </row>
    <row r="165" spans="20:23" ht="15" customHeight="1" hidden="1">
      <c r="T165" s="38">
        <v>122</v>
      </c>
      <c r="U165" s="39" t="s">
        <v>408</v>
      </c>
      <c r="V165" s="39" t="s">
        <v>134</v>
      </c>
      <c r="W165" s="38" t="s">
        <v>135</v>
      </c>
    </row>
    <row r="166" spans="20:23" ht="15" customHeight="1" hidden="1">
      <c r="T166" s="38">
        <v>123</v>
      </c>
      <c r="U166" s="39" t="s">
        <v>409</v>
      </c>
      <c r="V166" s="39" t="s">
        <v>216</v>
      </c>
      <c r="W166" s="38" t="s">
        <v>135</v>
      </c>
    </row>
    <row r="167" spans="20:23" ht="15" customHeight="1" hidden="1">
      <c r="T167" s="38">
        <v>124</v>
      </c>
      <c r="U167" s="39" t="s">
        <v>410</v>
      </c>
      <c r="V167" s="39" t="s">
        <v>217</v>
      </c>
      <c r="W167" s="38" t="s">
        <v>135</v>
      </c>
    </row>
    <row r="168" spans="20:23" ht="15" customHeight="1" hidden="1">
      <c r="T168" s="38">
        <v>125</v>
      </c>
      <c r="U168" s="39" t="s">
        <v>411</v>
      </c>
      <c r="V168" s="39" t="s">
        <v>218</v>
      </c>
      <c r="W168" s="38" t="s">
        <v>135</v>
      </c>
    </row>
    <row r="169" spans="20:23" ht="15" customHeight="1" hidden="1">
      <c r="T169" s="38">
        <v>126</v>
      </c>
      <c r="U169" s="39" t="s">
        <v>412</v>
      </c>
      <c r="V169" s="39" t="s">
        <v>139</v>
      </c>
      <c r="W169" s="38" t="s">
        <v>131</v>
      </c>
    </row>
    <row r="170" spans="20:23" ht="15" customHeight="1" hidden="1">
      <c r="T170" s="38">
        <v>127</v>
      </c>
      <c r="U170" s="39" t="s">
        <v>67</v>
      </c>
      <c r="V170" s="39" t="s">
        <v>185</v>
      </c>
      <c r="W170" s="38" t="s">
        <v>131</v>
      </c>
    </row>
    <row r="171" spans="20:23" ht="15" customHeight="1" hidden="1">
      <c r="T171" s="38">
        <v>128</v>
      </c>
      <c r="U171" s="39" t="s">
        <v>413</v>
      </c>
      <c r="V171" s="39" t="s">
        <v>212</v>
      </c>
      <c r="W171" s="38" t="s">
        <v>135</v>
      </c>
    </row>
    <row r="172" spans="20:23" ht="15" customHeight="1" hidden="1">
      <c r="T172" s="38">
        <v>129</v>
      </c>
      <c r="U172" s="39" t="s">
        <v>68</v>
      </c>
      <c r="V172" s="39" t="s">
        <v>219</v>
      </c>
      <c r="W172" s="38" t="s">
        <v>131</v>
      </c>
    </row>
    <row r="173" spans="20:23" ht="15" customHeight="1" hidden="1">
      <c r="T173" s="38">
        <v>130</v>
      </c>
      <c r="U173" s="39" t="s">
        <v>69</v>
      </c>
      <c r="V173" s="39" t="s">
        <v>153</v>
      </c>
      <c r="W173" s="38" t="s">
        <v>131</v>
      </c>
    </row>
    <row r="174" spans="20:23" ht="15" customHeight="1" hidden="1">
      <c r="T174" s="38">
        <v>131</v>
      </c>
      <c r="U174" s="39" t="s">
        <v>414</v>
      </c>
      <c r="V174" s="39" t="s">
        <v>168</v>
      </c>
      <c r="W174" s="38" t="s">
        <v>131</v>
      </c>
    </row>
    <row r="175" spans="20:23" ht="15" customHeight="1" hidden="1">
      <c r="T175" s="38">
        <v>132</v>
      </c>
      <c r="U175" s="39" t="s">
        <v>415</v>
      </c>
      <c r="V175" s="39" t="s">
        <v>205</v>
      </c>
      <c r="W175" s="38" t="s">
        <v>131</v>
      </c>
    </row>
    <row r="176" spans="20:23" ht="15" customHeight="1" hidden="1">
      <c r="T176" s="38">
        <v>133</v>
      </c>
      <c r="U176" s="39" t="s">
        <v>10</v>
      </c>
      <c r="V176" s="39" t="s">
        <v>178</v>
      </c>
      <c r="W176" s="38" t="s">
        <v>131</v>
      </c>
    </row>
    <row r="177" spans="20:23" ht="15" customHeight="1" hidden="1">
      <c r="T177" s="38">
        <v>134</v>
      </c>
      <c r="U177" s="39" t="s">
        <v>416</v>
      </c>
      <c r="V177" s="39" t="s">
        <v>129</v>
      </c>
      <c r="W177" s="38" t="s">
        <v>135</v>
      </c>
    </row>
    <row r="178" spans="20:23" ht="15" customHeight="1" hidden="1">
      <c r="T178" s="38">
        <v>135</v>
      </c>
      <c r="U178" s="39" t="s">
        <v>417</v>
      </c>
      <c r="V178" s="39" t="s">
        <v>220</v>
      </c>
      <c r="W178" s="38" t="s">
        <v>135</v>
      </c>
    </row>
    <row r="179" spans="20:23" ht="15" customHeight="1" hidden="1">
      <c r="T179" s="38">
        <v>136</v>
      </c>
      <c r="U179" s="39" t="s">
        <v>418</v>
      </c>
      <c r="V179" s="39" t="s">
        <v>221</v>
      </c>
      <c r="W179" s="38" t="s">
        <v>135</v>
      </c>
    </row>
    <row r="180" spans="20:23" ht="15" customHeight="1" hidden="1">
      <c r="T180" s="38">
        <v>137</v>
      </c>
      <c r="U180" s="39" t="s">
        <v>70</v>
      </c>
      <c r="V180" s="39" t="s">
        <v>129</v>
      </c>
      <c r="W180" s="38" t="s">
        <v>131</v>
      </c>
    </row>
    <row r="181" spans="20:23" ht="15" customHeight="1" hidden="1">
      <c r="T181" s="38">
        <v>138</v>
      </c>
      <c r="U181" s="39" t="s">
        <v>419</v>
      </c>
      <c r="V181" s="39" t="s">
        <v>222</v>
      </c>
      <c r="W181" s="38" t="s">
        <v>135</v>
      </c>
    </row>
    <row r="182" spans="20:23" ht="15" customHeight="1" hidden="1">
      <c r="T182" s="38">
        <v>139</v>
      </c>
      <c r="U182" s="39" t="s">
        <v>420</v>
      </c>
      <c r="V182" s="39" t="s">
        <v>223</v>
      </c>
      <c r="W182" s="38" t="s">
        <v>135</v>
      </c>
    </row>
    <row r="183" spans="20:23" ht="15" customHeight="1" hidden="1">
      <c r="T183" s="38">
        <v>140</v>
      </c>
      <c r="U183" s="39" t="s">
        <v>421</v>
      </c>
      <c r="V183" s="39" t="s">
        <v>224</v>
      </c>
      <c r="W183" s="38" t="s">
        <v>135</v>
      </c>
    </row>
    <row r="184" spans="20:23" ht="15" customHeight="1" hidden="1">
      <c r="T184" s="38">
        <v>141</v>
      </c>
      <c r="U184" s="39" t="s">
        <v>422</v>
      </c>
      <c r="V184" s="39" t="s">
        <v>225</v>
      </c>
      <c r="W184" s="38" t="s">
        <v>135</v>
      </c>
    </row>
    <row r="185" spans="20:23" ht="15" customHeight="1" hidden="1">
      <c r="T185" s="38">
        <v>142</v>
      </c>
      <c r="U185" s="40" t="s">
        <v>423</v>
      </c>
      <c r="V185" s="39" t="s">
        <v>226</v>
      </c>
      <c r="W185" s="38" t="s">
        <v>135</v>
      </c>
    </row>
    <row r="186" spans="20:23" ht="15" customHeight="1" hidden="1">
      <c r="T186" s="38">
        <v>143</v>
      </c>
      <c r="U186" s="39" t="s">
        <v>424</v>
      </c>
      <c r="V186" s="39" t="s">
        <v>425</v>
      </c>
      <c r="W186" s="38" t="s">
        <v>131</v>
      </c>
    </row>
    <row r="187" spans="20:23" ht="15" customHeight="1" hidden="1">
      <c r="T187" s="38">
        <v>144</v>
      </c>
      <c r="U187" s="39" t="s">
        <v>426</v>
      </c>
      <c r="V187" s="39" t="s">
        <v>425</v>
      </c>
      <c r="W187" s="38" t="s">
        <v>135</v>
      </c>
    </row>
    <row r="188" spans="20:23" ht="15" customHeight="1" hidden="1">
      <c r="T188" s="38">
        <v>145</v>
      </c>
      <c r="U188" s="39" t="s">
        <v>427</v>
      </c>
      <c r="V188" s="39" t="s">
        <v>227</v>
      </c>
      <c r="W188" s="38" t="s">
        <v>135</v>
      </c>
    </row>
    <row r="189" spans="20:23" ht="15" customHeight="1" hidden="1">
      <c r="T189" s="38">
        <v>146</v>
      </c>
      <c r="U189" s="39" t="s">
        <v>428</v>
      </c>
      <c r="V189" s="39" t="s">
        <v>228</v>
      </c>
      <c r="W189" s="38" t="s">
        <v>131</v>
      </c>
    </row>
    <row r="190" spans="20:23" ht="15" customHeight="1" hidden="1">
      <c r="T190" s="38">
        <v>147</v>
      </c>
      <c r="U190" s="39" t="s">
        <v>429</v>
      </c>
      <c r="V190" s="39" t="s">
        <v>229</v>
      </c>
      <c r="W190" s="38" t="s">
        <v>135</v>
      </c>
    </row>
    <row r="191" spans="20:23" ht="15" customHeight="1" hidden="1">
      <c r="T191" s="38">
        <v>148</v>
      </c>
      <c r="U191" s="39" t="s">
        <v>430</v>
      </c>
      <c r="V191" s="39" t="s">
        <v>230</v>
      </c>
      <c r="W191" s="38" t="s">
        <v>135</v>
      </c>
    </row>
    <row r="192" spans="20:23" ht="15" customHeight="1" hidden="1">
      <c r="T192" s="38">
        <v>149</v>
      </c>
      <c r="U192" s="39" t="s">
        <v>431</v>
      </c>
      <c r="V192" s="39" t="s">
        <v>231</v>
      </c>
      <c r="W192" s="38" t="s">
        <v>135</v>
      </c>
    </row>
    <row r="193" spans="20:23" ht="15" customHeight="1" hidden="1">
      <c r="T193" s="38">
        <v>150</v>
      </c>
      <c r="U193" s="39" t="s">
        <v>432</v>
      </c>
      <c r="V193" s="39" t="s">
        <v>232</v>
      </c>
      <c r="W193" s="38" t="s">
        <v>135</v>
      </c>
    </row>
    <row r="194" spans="20:23" ht="15" customHeight="1" hidden="1">
      <c r="T194" s="38">
        <v>151</v>
      </c>
      <c r="U194" s="39" t="s">
        <v>433</v>
      </c>
      <c r="V194" s="39" t="s">
        <v>233</v>
      </c>
      <c r="W194" s="38" t="s">
        <v>135</v>
      </c>
    </row>
    <row r="195" spans="20:23" ht="15" customHeight="1" hidden="1">
      <c r="T195" s="38">
        <v>152</v>
      </c>
      <c r="U195" s="39" t="s">
        <v>434</v>
      </c>
      <c r="V195" s="39" t="s">
        <v>435</v>
      </c>
      <c r="W195" s="38" t="s">
        <v>135</v>
      </c>
    </row>
    <row r="196" spans="20:23" ht="15" customHeight="1" hidden="1">
      <c r="T196" s="38">
        <v>153</v>
      </c>
      <c r="U196" s="39" t="s">
        <v>436</v>
      </c>
      <c r="V196" s="39" t="s">
        <v>219</v>
      </c>
      <c r="W196" s="38" t="s">
        <v>135</v>
      </c>
    </row>
    <row r="197" spans="20:23" ht="15" customHeight="1" hidden="1">
      <c r="T197" s="38">
        <v>154</v>
      </c>
      <c r="U197" s="39" t="s">
        <v>437</v>
      </c>
      <c r="V197" s="39" t="s">
        <v>129</v>
      </c>
      <c r="W197" s="38" t="s">
        <v>135</v>
      </c>
    </row>
    <row r="198" spans="20:23" ht="15" customHeight="1" hidden="1">
      <c r="T198" s="38">
        <v>155</v>
      </c>
      <c r="U198" s="39" t="s">
        <v>11</v>
      </c>
      <c r="V198" s="39" t="s">
        <v>234</v>
      </c>
      <c r="W198" s="38" t="s">
        <v>131</v>
      </c>
    </row>
    <row r="199" spans="20:23" ht="15" customHeight="1" hidden="1">
      <c r="T199" s="38">
        <v>156</v>
      </c>
      <c r="U199" s="39" t="s">
        <v>438</v>
      </c>
      <c r="V199" s="39" t="s">
        <v>235</v>
      </c>
      <c r="W199" s="38" t="s">
        <v>135</v>
      </c>
    </row>
    <row r="200" spans="20:23" ht="15" customHeight="1" hidden="1">
      <c r="T200" s="38">
        <v>157</v>
      </c>
      <c r="U200" s="39" t="s">
        <v>71</v>
      </c>
      <c r="V200" s="39" t="s">
        <v>154</v>
      </c>
      <c r="W200" s="38" t="s">
        <v>131</v>
      </c>
    </row>
    <row r="201" spans="20:23" ht="15" customHeight="1" hidden="1">
      <c r="T201" s="38">
        <v>158</v>
      </c>
      <c r="U201" s="39" t="s">
        <v>439</v>
      </c>
      <c r="V201" s="39" t="s">
        <v>236</v>
      </c>
      <c r="W201" s="38" t="s">
        <v>135</v>
      </c>
    </row>
    <row r="202" spans="20:23" ht="15" customHeight="1" hidden="1">
      <c r="T202" s="38">
        <v>159</v>
      </c>
      <c r="U202" s="39" t="s">
        <v>440</v>
      </c>
      <c r="V202" s="39" t="s">
        <v>129</v>
      </c>
      <c r="W202" s="38" t="s">
        <v>135</v>
      </c>
    </row>
    <row r="203" spans="20:23" ht="15" customHeight="1" hidden="1">
      <c r="T203" s="38">
        <v>160</v>
      </c>
      <c r="U203" s="39" t="s">
        <v>12</v>
      </c>
      <c r="V203" s="39" t="s">
        <v>141</v>
      </c>
      <c r="W203" s="38" t="s">
        <v>131</v>
      </c>
    </row>
    <row r="204" spans="20:23" ht="15" customHeight="1" hidden="1">
      <c r="T204" s="38">
        <v>161</v>
      </c>
      <c r="U204" s="39" t="s">
        <v>441</v>
      </c>
      <c r="V204" s="39" t="s">
        <v>237</v>
      </c>
      <c r="W204" s="38" t="s">
        <v>135</v>
      </c>
    </row>
    <row r="205" spans="20:23" ht="15" customHeight="1" hidden="1">
      <c r="T205" s="38">
        <v>162</v>
      </c>
      <c r="U205" s="39" t="s">
        <v>442</v>
      </c>
      <c r="V205" s="39" t="s">
        <v>238</v>
      </c>
      <c r="W205" s="38" t="s">
        <v>135</v>
      </c>
    </row>
    <row r="206" spans="20:23" ht="15" customHeight="1" hidden="1">
      <c r="T206" s="38">
        <v>163</v>
      </c>
      <c r="U206" s="39" t="s">
        <v>443</v>
      </c>
      <c r="V206" s="39" t="s">
        <v>200</v>
      </c>
      <c r="W206" s="38" t="s">
        <v>131</v>
      </c>
    </row>
    <row r="207" spans="20:23" ht="15" customHeight="1" hidden="1">
      <c r="T207" s="38">
        <v>164</v>
      </c>
      <c r="U207" s="39" t="s">
        <v>444</v>
      </c>
      <c r="V207" s="39" t="s">
        <v>239</v>
      </c>
      <c r="W207" s="38" t="s">
        <v>135</v>
      </c>
    </row>
    <row r="208" spans="20:23" ht="15" customHeight="1" hidden="1">
      <c r="T208" s="38">
        <v>165</v>
      </c>
      <c r="U208" s="39" t="s">
        <v>72</v>
      </c>
      <c r="V208" s="39" t="s">
        <v>240</v>
      </c>
      <c r="W208" s="38" t="s">
        <v>135</v>
      </c>
    </row>
    <row r="209" spans="20:23" ht="15" customHeight="1" hidden="1">
      <c r="T209" s="38">
        <v>166</v>
      </c>
      <c r="U209" s="39" t="s">
        <v>445</v>
      </c>
      <c r="V209" s="39" t="s">
        <v>241</v>
      </c>
      <c r="W209" s="38" t="s">
        <v>135</v>
      </c>
    </row>
    <row r="210" spans="20:23" ht="15" customHeight="1" hidden="1">
      <c r="T210" s="38">
        <v>167</v>
      </c>
      <c r="U210" s="39" t="s">
        <v>446</v>
      </c>
      <c r="V210" s="39" t="s">
        <v>242</v>
      </c>
      <c r="W210" s="38" t="s">
        <v>131</v>
      </c>
    </row>
    <row r="211" spans="20:23" ht="15" customHeight="1" hidden="1">
      <c r="T211" s="38">
        <v>168</v>
      </c>
      <c r="U211" s="39" t="s">
        <v>73</v>
      </c>
      <c r="V211" s="39" t="s">
        <v>140</v>
      </c>
      <c r="W211" s="38" t="s">
        <v>131</v>
      </c>
    </row>
    <row r="212" spans="20:23" ht="15" customHeight="1" hidden="1">
      <c r="T212" s="38">
        <v>169</v>
      </c>
      <c r="U212" s="39" t="s">
        <v>74</v>
      </c>
      <c r="V212" s="39" t="s">
        <v>129</v>
      </c>
      <c r="W212" s="38" t="s">
        <v>135</v>
      </c>
    </row>
    <row r="213" spans="20:23" ht="15" customHeight="1" hidden="1">
      <c r="T213" s="38">
        <v>170</v>
      </c>
      <c r="U213" s="39" t="s">
        <v>447</v>
      </c>
      <c r="V213" s="39" t="s">
        <v>243</v>
      </c>
      <c r="W213" s="38" t="s">
        <v>135</v>
      </c>
    </row>
    <row r="214" spans="20:23" ht="15" customHeight="1" hidden="1">
      <c r="T214" s="38">
        <v>171</v>
      </c>
      <c r="U214" s="39" t="s">
        <v>75</v>
      </c>
      <c r="V214" s="39" t="s">
        <v>182</v>
      </c>
      <c r="W214" s="38" t="s">
        <v>131</v>
      </c>
    </row>
    <row r="215" spans="20:23" ht="15" customHeight="1" hidden="1">
      <c r="T215" s="38">
        <v>172</v>
      </c>
      <c r="U215" s="39" t="s">
        <v>76</v>
      </c>
      <c r="V215" s="39" t="s">
        <v>129</v>
      </c>
      <c r="W215" s="38" t="s">
        <v>135</v>
      </c>
    </row>
    <row r="216" spans="20:23" ht="15" customHeight="1" hidden="1">
      <c r="T216" s="38">
        <v>173</v>
      </c>
      <c r="U216" s="39" t="s">
        <v>448</v>
      </c>
      <c r="V216" s="39" t="s">
        <v>244</v>
      </c>
      <c r="W216" s="38" t="s">
        <v>131</v>
      </c>
    </row>
    <row r="217" spans="20:23" ht="15" customHeight="1" hidden="1">
      <c r="T217" s="38">
        <v>174</v>
      </c>
      <c r="U217" s="39" t="s">
        <v>13</v>
      </c>
      <c r="V217" s="39" t="s">
        <v>217</v>
      </c>
      <c r="W217" s="38" t="s">
        <v>131</v>
      </c>
    </row>
    <row r="218" spans="20:23" ht="15" customHeight="1" hidden="1">
      <c r="T218" s="38">
        <v>175</v>
      </c>
      <c r="U218" s="39" t="s">
        <v>449</v>
      </c>
      <c r="V218" s="39" t="s">
        <v>171</v>
      </c>
      <c r="W218" s="38" t="s">
        <v>131</v>
      </c>
    </row>
    <row r="219" spans="20:23" ht="15" customHeight="1" hidden="1">
      <c r="T219" s="38">
        <v>176</v>
      </c>
      <c r="U219" s="39" t="s">
        <v>14</v>
      </c>
      <c r="V219" s="39" t="s">
        <v>245</v>
      </c>
      <c r="W219" s="38" t="s">
        <v>131</v>
      </c>
    </row>
    <row r="220" spans="20:23" ht="15" customHeight="1" hidden="1">
      <c r="T220" s="38">
        <v>177</v>
      </c>
      <c r="U220" s="39" t="s">
        <v>450</v>
      </c>
      <c r="V220" s="39" t="s">
        <v>240</v>
      </c>
      <c r="W220" s="38" t="s">
        <v>131</v>
      </c>
    </row>
    <row r="221" spans="20:23" ht="15" customHeight="1" hidden="1">
      <c r="T221" s="38">
        <v>178</v>
      </c>
      <c r="U221" s="39" t="s">
        <v>77</v>
      </c>
      <c r="V221" s="39" t="s">
        <v>192</v>
      </c>
      <c r="W221" s="38" t="s">
        <v>131</v>
      </c>
    </row>
    <row r="222" spans="20:23" ht="15" customHeight="1" hidden="1">
      <c r="T222" s="38">
        <v>179</v>
      </c>
      <c r="U222" s="39" t="s">
        <v>78</v>
      </c>
      <c r="V222" s="39" t="s">
        <v>451</v>
      </c>
      <c r="W222" s="38" t="s">
        <v>135</v>
      </c>
    </row>
    <row r="223" spans="20:23" ht="15" customHeight="1" hidden="1">
      <c r="T223" s="38">
        <v>180</v>
      </c>
      <c r="U223" s="39" t="s">
        <v>79</v>
      </c>
      <c r="V223" s="39" t="s">
        <v>129</v>
      </c>
      <c r="W223" s="38" t="s">
        <v>135</v>
      </c>
    </row>
    <row r="224" spans="20:23" ht="15" customHeight="1" hidden="1">
      <c r="T224" s="38">
        <v>181</v>
      </c>
      <c r="U224" s="39" t="s">
        <v>80</v>
      </c>
      <c r="V224" s="39" t="s">
        <v>246</v>
      </c>
      <c r="W224" s="38" t="s">
        <v>135</v>
      </c>
    </row>
    <row r="225" spans="20:23" ht="15" customHeight="1" hidden="1">
      <c r="T225" s="38">
        <v>182</v>
      </c>
      <c r="U225" s="39" t="s">
        <v>81</v>
      </c>
      <c r="V225" s="39" t="s">
        <v>169</v>
      </c>
      <c r="W225" s="38" t="s">
        <v>131</v>
      </c>
    </row>
    <row r="226" spans="20:23" ht="15" customHeight="1" hidden="1">
      <c r="T226" s="38">
        <v>183</v>
      </c>
      <c r="U226" s="39" t="s">
        <v>452</v>
      </c>
      <c r="V226" s="39" t="s">
        <v>247</v>
      </c>
      <c r="W226" s="38" t="s">
        <v>131</v>
      </c>
    </row>
    <row r="227" spans="20:23" ht="15" customHeight="1" hidden="1">
      <c r="T227" s="38">
        <v>184</v>
      </c>
      <c r="U227" s="39" t="s">
        <v>82</v>
      </c>
      <c r="V227" s="39" t="s">
        <v>142</v>
      </c>
      <c r="W227" s="38" t="s">
        <v>131</v>
      </c>
    </row>
    <row r="228" spans="20:23" ht="15" customHeight="1" hidden="1">
      <c r="T228" s="38">
        <v>185</v>
      </c>
      <c r="U228" s="39" t="s">
        <v>15</v>
      </c>
      <c r="V228" s="39" t="s">
        <v>129</v>
      </c>
      <c r="W228" s="38" t="s">
        <v>135</v>
      </c>
    </row>
    <row r="229" spans="20:23" ht="15" customHeight="1" hidden="1">
      <c r="T229" s="38">
        <v>186</v>
      </c>
      <c r="U229" s="39" t="s">
        <v>453</v>
      </c>
      <c r="V229" s="39" t="s">
        <v>129</v>
      </c>
      <c r="W229" s="38" t="s">
        <v>135</v>
      </c>
    </row>
    <row r="230" spans="20:23" ht="15" customHeight="1" hidden="1">
      <c r="T230" s="38">
        <v>187</v>
      </c>
      <c r="U230" s="39" t="s">
        <v>16</v>
      </c>
      <c r="V230" s="39" t="s">
        <v>320</v>
      </c>
      <c r="W230" s="38" t="s">
        <v>135</v>
      </c>
    </row>
    <row r="231" spans="20:23" ht="15" customHeight="1" hidden="1">
      <c r="T231" s="38">
        <v>188</v>
      </c>
      <c r="U231" s="39" t="s">
        <v>454</v>
      </c>
      <c r="V231" s="39" t="s">
        <v>455</v>
      </c>
      <c r="W231" s="38" t="s">
        <v>135</v>
      </c>
    </row>
    <row r="232" spans="20:23" ht="15" customHeight="1" hidden="1">
      <c r="T232" s="38">
        <v>189</v>
      </c>
      <c r="U232" s="39" t="s">
        <v>456</v>
      </c>
      <c r="V232" s="39" t="s">
        <v>455</v>
      </c>
      <c r="W232" s="38" t="s">
        <v>131</v>
      </c>
    </row>
    <row r="233" spans="20:23" ht="15" customHeight="1" hidden="1">
      <c r="T233" s="38">
        <v>190</v>
      </c>
      <c r="U233" s="39" t="s">
        <v>17</v>
      </c>
      <c r="V233" s="39" t="s">
        <v>248</v>
      </c>
      <c r="W233" s="38" t="s">
        <v>135</v>
      </c>
    </row>
    <row r="234" spans="20:23" ht="15" customHeight="1" hidden="1">
      <c r="T234" s="38">
        <v>191</v>
      </c>
      <c r="U234" s="39" t="s">
        <v>19</v>
      </c>
      <c r="V234" s="39" t="s">
        <v>249</v>
      </c>
      <c r="W234" s="38" t="s">
        <v>135</v>
      </c>
    </row>
    <row r="235" spans="20:23" ht="15" customHeight="1" hidden="1">
      <c r="T235" s="38">
        <v>192</v>
      </c>
      <c r="U235" s="39" t="s">
        <v>457</v>
      </c>
      <c r="V235" s="39" t="s">
        <v>230</v>
      </c>
      <c r="W235" s="38" t="s">
        <v>131</v>
      </c>
    </row>
    <row r="236" spans="20:23" ht="15" customHeight="1" hidden="1">
      <c r="T236" s="38">
        <v>193</v>
      </c>
      <c r="U236" s="39" t="s">
        <v>458</v>
      </c>
      <c r="V236" s="39" t="s">
        <v>171</v>
      </c>
      <c r="W236" s="38" t="s">
        <v>135</v>
      </c>
    </row>
    <row r="237" spans="20:23" ht="15" customHeight="1" hidden="1">
      <c r="T237" s="38">
        <v>194</v>
      </c>
      <c r="U237" s="39" t="s">
        <v>459</v>
      </c>
      <c r="V237" s="39" t="s">
        <v>250</v>
      </c>
      <c r="W237" s="38" t="s">
        <v>135</v>
      </c>
    </row>
    <row r="238" spans="20:23" ht="15" customHeight="1" hidden="1">
      <c r="T238" s="38">
        <v>195</v>
      </c>
      <c r="U238" s="39" t="s">
        <v>20</v>
      </c>
      <c r="V238" s="39" t="s">
        <v>228</v>
      </c>
      <c r="W238" s="38" t="s">
        <v>135</v>
      </c>
    </row>
    <row r="239" spans="20:23" ht="15" customHeight="1" hidden="1">
      <c r="T239" s="38">
        <v>196</v>
      </c>
      <c r="U239" s="39" t="s">
        <v>21</v>
      </c>
      <c r="V239" s="39" t="s">
        <v>220</v>
      </c>
      <c r="W239" s="38" t="s">
        <v>131</v>
      </c>
    </row>
    <row r="240" spans="20:23" ht="15" customHeight="1" hidden="1">
      <c r="T240" s="38">
        <v>197</v>
      </c>
      <c r="U240" s="39" t="s">
        <v>517</v>
      </c>
      <c r="V240" s="39" t="s">
        <v>251</v>
      </c>
      <c r="W240" s="38" t="s">
        <v>135</v>
      </c>
    </row>
    <row r="241" spans="20:23" ht="15" customHeight="1" hidden="1">
      <c r="T241" s="38">
        <v>198</v>
      </c>
      <c r="U241" s="39" t="s">
        <v>22</v>
      </c>
      <c r="V241" s="39" t="s">
        <v>252</v>
      </c>
      <c r="W241" s="38" t="s">
        <v>135</v>
      </c>
    </row>
    <row r="242" spans="20:23" ht="15" customHeight="1" hidden="1">
      <c r="T242" s="38">
        <v>199</v>
      </c>
      <c r="U242" s="39" t="s">
        <v>23</v>
      </c>
      <c r="V242" s="39" t="s">
        <v>129</v>
      </c>
      <c r="W242" s="38" t="s">
        <v>135</v>
      </c>
    </row>
    <row r="243" spans="20:23" ht="15" customHeight="1" hidden="1">
      <c r="T243" s="38">
        <v>200</v>
      </c>
      <c r="U243" s="39" t="s">
        <v>460</v>
      </c>
      <c r="V243" s="39" t="s">
        <v>129</v>
      </c>
      <c r="W243" s="38" t="s">
        <v>135</v>
      </c>
    </row>
    <row r="244" spans="20:23" ht="15" customHeight="1" hidden="1">
      <c r="T244" s="38">
        <v>201</v>
      </c>
      <c r="U244" s="39" t="s">
        <v>24</v>
      </c>
      <c r="V244" s="39" t="s">
        <v>253</v>
      </c>
      <c r="W244" s="38" t="s">
        <v>135</v>
      </c>
    </row>
    <row r="245" spans="20:23" ht="15" customHeight="1" hidden="1">
      <c r="T245" s="38">
        <v>202</v>
      </c>
      <c r="U245" s="39" t="s">
        <v>25</v>
      </c>
      <c r="V245" s="39" t="s">
        <v>254</v>
      </c>
      <c r="W245" s="38" t="s">
        <v>135</v>
      </c>
    </row>
    <row r="246" spans="20:23" ht="15" customHeight="1" hidden="1">
      <c r="T246" s="38">
        <v>203</v>
      </c>
      <c r="U246" s="39" t="s">
        <v>26</v>
      </c>
      <c r="V246" s="39" t="s">
        <v>255</v>
      </c>
      <c r="W246" s="38" t="s">
        <v>135</v>
      </c>
    </row>
    <row r="247" spans="20:23" ht="15" customHeight="1" hidden="1">
      <c r="T247" s="38">
        <v>204</v>
      </c>
      <c r="U247" s="39" t="s">
        <v>27</v>
      </c>
      <c r="V247" s="39" t="s">
        <v>129</v>
      </c>
      <c r="W247" s="38" t="s">
        <v>131</v>
      </c>
    </row>
    <row r="248" spans="20:23" ht="15" customHeight="1" hidden="1">
      <c r="T248" s="38">
        <v>205</v>
      </c>
      <c r="U248" s="39" t="s">
        <v>461</v>
      </c>
      <c r="V248" s="39" t="s">
        <v>129</v>
      </c>
      <c r="W248" s="38" t="s">
        <v>135</v>
      </c>
    </row>
    <row r="249" spans="20:23" ht="15" customHeight="1" hidden="1">
      <c r="T249" s="41">
        <v>206</v>
      </c>
      <c r="U249" s="39" t="s">
        <v>462</v>
      </c>
      <c r="V249" s="39" t="s">
        <v>256</v>
      </c>
      <c r="W249" s="38" t="s">
        <v>135</v>
      </c>
    </row>
    <row r="250" spans="20:23" ht="15" customHeight="1" hidden="1">
      <c r="T250" s="41">
        <v>207</v>
      </c>
      <c r="U250" s="39" t="s">
        <v>28</v>
      </c>
      <c r="V250" s="39" t="s">
        <v>129</v>
      </c>
      <c r="W250" s="38" t="s">
        <v>135</v>
      </c>
    </row>
    <row r="251" spans="20:23" ht="15" customHeight="1" hidden="1">
      <c r="T251" s="41">
        <v>208</v>
      </c>
      <c r="U251" s="39" t="s">
        <v>29</v>
      </c>
      <c r="V251" s="39" t="s">
        <v>129</v>
      </c>
      <c r="W251" s="38" t="s">
        <v>135</v>
      </c>
    </row>
    <row r="252" spans="20:23" ht="15" customHeight="1" hidden="1">
      <c r="T252" s="41">
        <v>209</v>
      </c>
      <c r="U252" s="39" t="s">
        <v>463</v>
      </c>
      <c r="V252" s="39" t="s">
        <v>257</v>
      </c>
      <c r="W252" s="38" t="s">
        <v>131</v>
      </c>
    </row>
    <row r="253" spans="20:23" ht="15" customHeight="1" hidden="1">
      <c r="T253" s="41">
        <v>210</v>
      </c>
      <c r="U253" s="39" t="s">
        <v>464</v>
      </c>
      <c r="V253" s="39" t="s">
        <v>465</v>
      </c>
      <c r="W253" s="38" t="s">
        <v>135</v>
      </c>
    </row>
    <row r="254" spans="20:23" ht="15" customHeight="1" hidden="1">
      <c r="T254" s="41">
        <v>211</v>
      </c>
      <c r="U254" s="39" t="s">
        <v>83</v>
      </c>
      <c r="V254" s="39" t="s">
        <v>129</v>
      </c>
      <c r="W254" s="38" t="s">
        <v>135</v>
      </c>
    </row>
    <row r="255" spans="20:23" ht="15" customHeight="1" hidden="1">
      <c r="T255" s="41">
        <v>212</v>
      </c>
      <c r="U255" s="42" t="s">
        <v>466</v>
      </c>
      <c r="V255" s="39" t="s">
        <v>258</v>
      </c>
      <c r="W255" s="38" t="s">
        <v>135</v>
      </c>
    </row>
    <row r="256" spans="20:23" ht="15" customHeight="1" hidden="1">
      <c r="T256" s="41">
        <v>213</v>
      </c>
      <c r="U256" s="39" t="s">
        <v>84</v>
      </c>
      <c r="V256" s="39" t="s">
        <v>259</v>
      </c>
      <c r="W256" s="38" t="s">
        <v>135</v>
      </c>
    </row>
    <row r="257" spans="20:23" ht="15" customHeight="1" hidden="1">
      <c r="T257" s="41">
        <v>214</v>
      </c>
      <c r="U257" s="43" t="s">
        <v>467</v>
      </c>
      <c r="V257" s="42" t="s">
        <v>260</v>
      </c>
      <c r="W257" s="38" t="s">
        <v>135</v>
      </c>
    </row>
    <row r="258" spans="20:23" ht="15" customHeight="1" hidden="1">
      <c r="T258" s="41">
        <v>215</v>
      </c>
      <c r="U258" s="44" t="s">
        <v>468</v>
      </c>
      <c r="V258" s="42" t="s">
        <v>261</v>
      </c>
      <c r="W258" s="38" t="s">
        <v>135</v>
      </c>
    </row>
    <row r="259" spans="20:23" ht="15" customHeight="1" hidden="1">
      <c r="T259" s="41">
        <v>216</v>
      </c>
      <c r="U259" s="44" t="s">
        <v>469</v>
      </c>
      <c r="V259" s="42" t="s">
        <v>231</v>
      </c>
      <c r="W259" s="38" t="s">
        <v>131</v>
      </c>
    </row>
    <row r="260" spans="20:23" ht="15" customHeight="1" hidden="1">
      <c r="T260" s="41">
        <v>217</v>
      </c>
      <c r="U260" s="44" t="s">
        <v>85</v>
      </c>
      <c r="V260" s="42" t="s">
        <v>241</v>
      </c>
      <c r="W260" s="38" t="s">
        <v>131</v>
      </c>
    </row>
    <row r="261" spans="20:23" ht="15" customHeight="1" hidden="1">
      <c r="T261" s="41">
        <v>218</v>
      </c>
      <c r="U261" s="43" t="s">
        <v>470</v>
      </c>
      <c r="V261" s="39" t="s">
        <v>262</v>
      </c>
      <c r="W261" s="38" t="s">
        <v>135</v>
      </c>
    </row>
    <row r="262" spans="20:23" ht="15" customHeight="1" hidden="1">
      <c r="T262" s="41">
        <v>219</v>
      </c>
      <c r="U262" s="44" t="s">
        <v>86</v>
      </c>
      <c r="V262" s="44" t="s">
        <v>263</v>
      </c>
      <c r="W262" s="38" t="s">
        <v>135</v>
      </c>
    </row>
    <row r="263" spans="20:23" ht="15" customHeight="1" hidden="1">
      <c r="T263" s="41">
        <v>220</v>
      </c>
      <c r="U263" s="44" t="s">
        <v>471</v>
      </c>
      <c r="V263" s="44" t="s">
        <v>129</v>
      </c>
      <c r="W263" s="38" t="s">
        <v>135</v>
      </c>
    </row>
    <row r="264" spans="20:23" ht="15" customHeight="1" hidden="1">
      <c r="T264" s="41">
        <v>221</v>
      </c>
      <c r="U264" s="44" t="s">
        <v>472</v>
      </c>
      <c r="V264" s="44" t="s">
        <v>129</v>
      </c>
      <c r="W264" s="38" t="s">
        <v>135</v>
      </c>
    </row>
    <row r="265" spans="20:23" ht="15" customHeight="1" hidden="1">
      <c r="T265" s="41">
        <v>222</v>
      </c>
      <c r="U265" s="44" t="s">
        <v>87</v>
      </c>
      <c r="V265" s="44" t="s">
        <v>264</v>
      </c>
      <c r="W265" s="38" t="s">
        <v>135</v>
      </c>
    </row>
    <row r="266" spans="20:23" ht="15" customHeight="1" hidden="1">
      <c r="T266" s="41">
        <v>223</v>
      </c>
      <c r="U266" s="44" t="s">
        <v>88</v>
      </c>
      <c r="V266" s="44" t="s">
        <v>129</v>
      </c>
      <c r="W266" s="38" t="s">
        <v>135</v>
      </c>
    </row>
    <row r="267" spans="20:23" ht="15" customHeight="1" hidden="1">
      <c r="T267" s="41">
        <v>224</v>
      </c>
      <c r="U267" s="44" t="s">
        <v>473</v>
      </c>
      <c r="V267" s="44" t="s">
        <v>129</v>
      </c>
      <c r="W267" s="38" t="s">
        <v>135</v>
      </c>
    </row>
    <row r="268" spans="20:23" ht="15" customHeight="1" hidden="1">
      <c r="T268" s="41">
        <v>225</v>
      </c>
      <c r="U268" s="44" t="s">
        <v>89</v>
      </c>
      <c r="V268" s="44" t="s">
        <v>129</v>
      </c>
      <c r="W268" s="38" t="s">
        <v>135</v>
      </c>
    </row>
    <row r="269" spans="20:23" ht="15" customHeight="1" hidden="1">
      <c r="T269" s="41">
        <v>226</v>
      </c>
      <c r="U269" s="44" t="s">
        <v>474</v>
      </c>
      <c r="V269" s="44" t="s">
        <v>129</v>
      </c>
      <c r="W269" s="38" t="s">
        <v>135</v>
      </c>
    </row>
    <row r="270" spans="20:23" ht="15" customHeight="1" hidden="1">
      <c r="T270" s="41">
        <v>227</v>
      </c>
      <c r="U270" s="44" t="s">
        <v>90</v>
      </c>
      <c r="V270" s="44" t="s">
        <v>129</v>
      </c>
      <c r="W270" s="38" t="s">
        <v>135</v>
      </c>
    </row>
    <row r="271" spans="20:23" ht="15" customHeight="1" hidden="1">
      <c r="T271" s="41">
        <v>228</v>
      </c>
      <c r="U271" s="44" t="s">
        <v>475</v>
      </c>
      <c r="V271" s="44" t="s">
        <v>129</v>
      </c>
      <c r="W271" s="38" t="s">
        <v>135</v>
      </c>
    </row>
    <row r="272" spans="20:23" ht="15" customHeight="1" hidden="1">
      <c r="T272" s="41">
        <v>229</v>
      </c>
      <c r="U272" s="44" t="s">
        <v>91</v>
      </c>
      <c r="V272" s="44" t="s">
        <v>129</v>
      </c>
      <c r="W272" s="38" t="s">
        <v>135</v>
      </c>
    </row>
    <row r="273" spans="20:23" ht="15" customHeight="1" hidden="1">
      <c r="T273" s="41">
        <v>230</v>
      </c>
      <c r="U273" s="44" t="s">
        <v>92</v>
      </c>
      <c r="V273" s="44" t="s">
        <v>129</v>
      </c>
      <c r="W273" s="38" t="s">
        <v>135</v>
      </c>
    </row>
    <row r="274" spans="20:23" ht="15" customHeight="1" hidden="1">
      <c r="T274" s="41">
        <v>231</v>
      </c>
      <c r="U274" s="44" t="s">
        <v>93</v>
      </c>
      <c r="V274" s="44" t="s">
        <v>265</v>
      </c>
      <c r="W274" s="38" t="s">
        <v>135</v>
      </c>
    </row>
    <row r="275" spans="20:23" ht="15" customHeight="1" hidden="1">
      <c r="T275" s="41">
        <v>232</v>
      </c>
      <c r="U275" s="44" t="s">
        <v>476</v>
      </c>
      <c r="V275" s="44" t="s">
        <v>477</v>
      </c>
      <c r="W275" s="38" t="s">
        <v>135</v>
      </c>
    </row>
    <row r="276" spans="20:23" ht="15" customHeight="1" hidden="1">
      <c r="T276" s="41">
        <v>233</v>
      </c>
      <c r="U276" s="44" t="s">
        <v>478</v>
      </c>
      <c r="V276" s="44" t="s">
        <v>266</v>
      </c>
      <c r="W276" s="38" t="s">
        <v>135</v>
      </c>
    </row>
    <row r="277" spans="20:23" ht="15" customHeight="1" hidden="1">
      <c r="T277" s="41">
        <v>234</v>
      </c>
      <c r="U277" s="44" t="s">
        <v>94</v>
      </c>
      <c r="V277" s="44" t="s">
        <v>267</v>
      </c>
      <c r="W277" s="38" t="s">
        <v>135</v>
      </c>
    </row>
    <row r="278" spans="20:23" ht="15" customHeight="1" hidden="1">
      <c r="T278" s="41">
        <v>235</v>
      </c>
      <c r="U278" s="44" t="s">
        <v>95</v>
      </c>
      <c r="V278" s="44" t="s">
        <v>268</v>
      </c>
      <c r="W278" s="38" t="s">
        <v>135</v>
      </c>
    </row>
    <row r="279" spans="20:23" ht="15" customHeight="1" hidden="1">
      <c r="T279" s="41">
        <v>236</v>
      </c>
      <c r="U279" s="44" t="s">
        <v>96</v>
      </c>
      <c r="V279" s="44" t="s">
        <v>269</v>
      </c>
      <c r="W279" s="38" t="s">
        <v>135</v>
      </c>
    </row>
    <row r="280" spans="20:23" ht="15" customHeight="1" hidden="1">
      <c r="T280" s="41">
        <v>237</v>
      </c>
      <c r="U280" s="44" t="s">
        <v>97</v>
      </c>
      <c r="V280" s="44" t="s">
        <v>270</v>
      </c>
      <c r="W280" s="38" t="s">
        <v>135</v>
      </c>
    </row>
    <row r="281" spans="20:23" ht="15" customHeight="1" hidden="1">
      <c r="T281" s="41">
        <v>238</v>
      </c>
      <c r="U281" s="44" t="s">
        <v>479</v>
      </c>
      <c r="V281" s="44" t="s">
        <v>129</v>
      </c>
      <c r="W281" s="38" t="s">
        <v>135</v>
      </c>
    </row>
    <row r="282" spans="20:23" ht="15" customHeight="1" hidden="1">
      <c r="T282" s="41">
        <v>239</v>
      </c>
      <c r="U282" s="44" t="s">
        <v>289</v>
      </c>
      <c r="V282" s="44" t="s">
        <v>290</v>
      </c>
      <c r="W282" s="38" t="s">
        <v>135</v>
      </c>
    </row>
    <row r="283" spans="20:23" ht="15" customHeight="1" hidden="1">
      <c r="T283" s="41">
        <v>240</v>
      </c>
      <c r="U283" s="44" t="s">
        <v>291</v>
      </c>
      <c r="V283" s="44" t="s">
        <v>292</v>
      </c>
      <c r="W283" s="38" t="s">
        <v>135</v>
      </c>
    </row>
    <row r="284" spans="20:23" ht="15" customHeight="1" hidden="1">
      <c r="T284" s="41">
        <v>241</v>
      </c>
      <c r="U284" s="44" t="s">
        <v>293</v>
      </c>
      <c r="V284" s="44" t="s">
        <v>294</v>
      </c>
      <c r="W284" s="38" t="s">
        <v>135</v>
      </c>
    </row>
    <row r="285" spans="20:23" ht="15" customHeight="1" hidden="1">
      <c r="T285" s="41">
        <v>242</v>
      </c>
      <c r="U285" s="44" t="s">
        <v>295</v>
      </c>
      <c r="V285" s="44" t="s">
        <v>231</v>
      </c>
      <c r="W285" s="38" t="s">
        <v>135</v>
      </c>
    </row>
    <row r="286" spans="20:23" ht="15" customHeight="1" hidden="1">
      <c r="T286" s="41">
        <v>243</v>
      </c>
      <c r="U286" s="44" t="s">
        <v>480</v>
      </c>
      <c r="V286" s="44" t="s">
        <v>481</v>
      </c>
      <c r="W286" s="38" t="s">
        <v>135</v>
      </c>
    </row>
    <row r="287" spans="20:23" ht="15" customHeight="1" hidden="1">
      <c r="T287" s="41">
        <v>244</v>
      </c>
      <c r="U287" s="45" t="s">
        <v>482</v>
      </c>
      <c r="V287" s="45" t="s">
        <v>296</v>
      </c>
      <c r="W287" s="38" t="s">
        <v>135</v>
      </c>
    </row>
    <row r="288" spans="20:23" ht="15" customHeight="1" hidden="1">
      <c r="T288" s="41">
        <v>245</v>
      </c>
      <c r="U288" s="45" t="s">
        <v>297</v>
      </c>
      <c r="V288" s="45" t="s">
        <v>257</v>
      </c>
      <c r="W288" s="38" t="s">
        <v>135</v>
      </c>
    </row>
    <row r="289" spans="20:23" ht="15" customHeight="1" hidden="1">
      <c r="T289" s="41">
        <v>246</v>
      </c>
      <c r="U289" s="45" t="s">
        <v>298</v>
      </c>
      <c r="V289" s="45" t="s">
        <v>299</v>
      </c>
      <c r="W289" s="38" t="s">
        <v>135</v>
      </c>
    </row>
    <row r="290" spans="20:23" ht="15" customHeight="1" hidden="1">
      <c r="T290" s="41">
        <v>247</v>
      </c>
      <c r="U290" s="45" t="s">
        <v>300</v>
      </c>
      <c r="V290" s="45" t="s">
        <v>129</v>
      </c>
      <c r="W290" s="38" t="s">
        <v>135</v>
      </c>
    </row>
    <row r="291" spans="20:23" ht="15" customHeight="1" hidden="1">
      <c r="T291" s="41">
        <v>248</v>
      </c>
      <c r="U291" s="44" t="s">
        <v>483</v>
      </c>
      <c r="V291" s="44" t="s">
        <v>301</v>
      </c>
      <c r="W291" s="38" t="s">
        <v>135</v>
      </c>
    </row>
    <row r="292" spans="20:23" ht="15" customHeight="1" hidden="1">
      <c r="T292" s="41">
        <v>249</v>
      </c>
      <c r="U292" s="45" t="s">
        <v>302</v>
      </c>
      <c r="V292" s="44" t="s">
        <v>234</v>
      </c>
      <c r="W292" s="38" t="s">
        <v>135</v>
      </c>
    </row>
    <row r="293" spans="20:23" ht="15" customHeight="1" hidden="1">
      <c r="T293" s="41">
        <v>250</v>
      </c>
      <c r="U293" s="45" t="s">
        <v>303</v>
      </c>
      <c r="V293" s="44" t="s">
        <v>129</v>
      </c>
      <c r="W293" s="38" t="s">
        <v>131</v>
      </c>
    </row>
    <row r="294" spans="20:23" ht="15" customHeight="1" hidden="1">
      <c r="T294" s="41">
        <v>251</v>
      </c>
      <c r="U294" s="45" t="s">
        <v>304</v>
      </c>
      <c r="V294" s="44" t="s">
        <v>305</v>
      </c>
      <c r="W294" s="38" t="s">
        <v>131</v>
      </c>
    </row>
    <row r="295" spans="20:23" ht="15" customHeight="1" hidden="1">
      <c r="T295" s="41">
        <v>252</v>
      </c>
      <c r="U295" s="45" t="s">
        <v>306</v>
      </c>
      <c r="V295" s="44" t="s">
        <v>154</v>
      </c>
      <c r="W295" s="38" t="s">
        <v>135</v>
      </c>
    </row>
    <row r="296" spans="20:23" ht="15" customHeight="1" hidden="1">
      <c r="T296" s="41">
        <v>253</v>
      </c>
      <c r="U296" s="45" t="s">
        <v>307</v>
      </c>
      <c r="V296" s="44" t="s">
        <v>129</v>
      </c>
      <c r="W296" s="38" t="s">
        <v>135</v>
      </c>
    </row>
    <row r="297" spans="20:23" ht="15" customHeight="1" hidden="1">
      <c r="T297" s="41">
        <v>254</v>
      </c>
      <c r="U297" s="45" t="s">
        <v>484</v>
      </c>
      <c r="V297" s="44" t="s">
        <v>129</v>
      </c>
      <c r="W297" s="38" t="s">
        <v>135</v>
      </c>
    </row>
    <row r="298" spans="20:23" ht="15" customHeight="1" hidden="1">
      <c r="T298" s="41">
        <v>255</v>
      </c>
      <c r="U298" s="45" t="s">
        <v>308</v>
      </c>
      <c r="V298" s="44" t="s">
        <v>309</v>
      </c>
      <c r="W298" s="38" t="s">
        <v>135</v>
      </c>
    </row>
    <row r="299" spans="20:23" ht="15" customHeight="1" hidden="1">
      <c r="T299" s="41">
        <v>256</v>
      </c>
      <c r="U299" s="45" t="s">
        <v>314</v>
      </c>
      <c r="V299" s="44" t="s">
        <v>315</v>
      </c>
      <c r="W299" s="38" t="s">
        <v>135</v>
      </c>
    </row>
    <row r="300" spans="20:23" ht="15" customHeight="1" hidden="1">
      <c r="T300" s="41">
        <v>257</v>
      </c>
      <c r="U300" s="45" t="s">
        <v>518</v>
      </c>
      <c r="V300" s="44" t="s">
        <v>129</v>
      </c>
      <c r="W300" s="38" t="s">
        <v>131</v>
      </c>
    </row>
    <row r="301" spans="20:23" ht="15" customHeight="1" hidden="1">
      <c r="T301" s="41">
        <v>258</v>
      </c>
      <c r="U301" s="45" t="s">
        <v>316</v>
      </c>
      <c r="V301" s="44" t="s">
        <v>163</v>
      </c>
      <c r="W301" s="38" t="s">
        <v>131</v>
      </c>
    </row>
    <row r="302" spans="20:23" ht="15" customHeight="1" hidden="1">
      <c r="T302" s="41">
        <v>259</v>
      </c>
      <c r="U302" s="45" t="s">
        <v>485</v>
      </c>
      <c r="V302" s="44" t="s">
        <v>317</v>
      </c>
      <c r="W302" s="38" t="s">
        <v>131</v>
      </c>
    </row>
    <row r="303" spans="20:23" ht="15" customHeight="1" hidden="1">
      <c r="T303" s="41">
        <v>260</v>
      </c>
      <c r="U303" s="45" t="s">
        <v>519</v>
      </c>
      <c r="V303" s="44" t="s">
        <v>129</v>
      </c>
      <c r="W303" s="38" t="s">
        <v>135</v>
      </c>
    </row>
    <row r="304" spans="20:23" ht="15" customHeight="1" hidden="1">
      <c r="T304" s="41">
        <v>261</v>
      </c>
      <c r="U304" s="45" t="s">
        <v>318</v>
      </c>
      <c r="V304" s="44" t="s">
        <v>168</v>
      </c>
      <c r="W304" s="38" t="s">
        <v>135</v>
      </c>
    </row>
    <row r="305" spans="20:23" ht="15" customHeight="1" hidden="1">
      <c r="T305" s="41">
        <v>262</v>
      </c>
      <c r="U305" s="45" t="s">
        <v>319</v>
      </c>
      <c r="V305" s="44" t="s">
        <v>320</v>
      </c>
      <c r="W305" s="38" t="s">
        <v>135</v>
      </c>
    </row>
    <row r="306" spans="20:23" ht="15" customHeight="1" hidden="1">
      <c r="T306" s="41">
        <v>263</v>
      </c>
      <c r="U306" s="45" t="s">
        <v>321</v>
      </c>
      <c r="V306" s="44" t="s">
        <v>322</v>
      </c>
      <c r="W306" s="38" t="s">
        <v>135</v>
      </c>
    </row>
    <row r="307" spans="20:23" ht="15" customHeight="1" hidden="1">
      <c r="T307" s="41">
        <v>264</v>
      </c>
      <c r="U307" s="45" t="s">
        <v>323</v>
      </c>
      <c r="V307" s="44" t="s">
        <v>132</v>
      </c>
      <c r="W307" s="38" t="s">
        <v>135</v>
      </c>
    </row>
    <row r="308" spans="20:23" ht="15" customHeight="1" hidden="1">
      <c r="T308" s="41">
        <v>265</v>
      </c>
      <c r="U308" s="45" t="s">
        <v>486</v>
      </c>
      <c r="V308" s="44" t="s">
        <v>214</v>
      </c>
      <c r="W308" s="38" t="s">
        <v>131</v>
      </c>
    </row>
    <row r="309" spans="20:23" ht="15" customHeight="1" hidden="1">
      <c r="T309" s="41">
        <v>266</v>
      </c>
      <c r="U309" s="45" t="s">
        <v>487</v>
      </c>
      <c r="V309" s="44" t="s">
        <v>488</v>
      </c>
      <c r="W309" s="38" t="s">
        <v>135</v>
      </c>
    </row>
    <row r="310" spans="20:23" ht="15" customHeight="1" hidden="1">
      <c r="T310" s="41">
        <v>267</v>
      </c>
      <c r="U310" s="45" t="s">
        <v>489</v>
      </c>
      <c r="V310" s="44" t="s">
        <v>129</v>
      </c>
      <c r="W310" s="38" t="s">
        <v>135</v>
      </c>
    </row>
    <row r="311" spans="20:23" ht="15" customHeight="1" hidden="1">
      <c r="T311" s="41">
        <v>268</v>
      </c>
      <c r="U311" s="45" t="s">
        <v>490</v>
      </c>
      <c r="V311" s="44" t="s">
        <v>491</v>
      </c>
      <c r="W311" s="38" t="s">
        <v>135</v>
      </c>
    </row>
    <row r="312" spans="20:23" ht="15" customHeight="1" hidden="1">
      <c r="T312" s="41">
        <v>269</v>
      </c>
      <c r="U312" s="45" t="s">
        <v>520</v>
      </c>
      <c r="V312" s="44" t="s">
        <v>196</v>
      </c>
      <c r="W312" s="38" t="s">
        <v>131</v>
      </c>
    </row>
    <row r="313" spans="20:23" ht="15" customHeight="1" hidden="1">
      <c r="T313" s="41">
        <v>270</v>
      </c>
      <c r="U313" s="45" t="s">
        <v>521</v>
      </c>
      <c r="V313" s="44" t="s">
        <v>264</v>
      </c>
      <c r="W313" s="38" t="s">
        <v>131</v>
      </c>
    </row>
    <row r="314" spans="20:23" ht="15" customHeight="1" hidden="1">
      <c r="T314" s="41">
        <v>271</v>
      </c>
      <c r="U314" s="45" t="s">
        <v>522</v>
      </c>
      <c r="V314" s="44" t="s">
        <v>523</v>
      </c>
      <c r="W314" s="38" t="s">
        <v>135</v>
      </c>
    </row>
    <row r="315" spans="20:23" ht="15" customHeight="1" hidden="1">
      <c r="T315" s="41">
        <v>272</v>
      </c>
      <c r="U315" s="45" t="s">
        <v>524</v>
      </c>
      <c r="V315" s="44" t="s">
        <v>525</v>
      </c>
      <c r="W315" s="38" t="s">
        <v>131</v>
      </c>
    </row>
    <row r="316" spans="20:23" ht="15" customHeight="1" hidden="1">
      <c r="T316" s="41">
        <v>273</v>
      </c>
      <c r="U316" s="45" t="s">
        <v>526</v>
      </c>
      <c r="V316" s="44" t="s">
        <v>129</v>
      </c>
      <c r="W316" s="38" t="s">
        <v>135</v>
      </c>
    </row>
    <row r="317" spans="20:23" ht="15" customHeight="1" hidden="1">
      <c r="T317" s="41">
        <v>274</v>
      </c>
      <c r="U317" s="45" t="s">
        <v>527</v>
      </c>
      <c r="V317" s="44" t="s">
        <v>528</v>
      </c>
      <c r="W317" s="38" t="s">
        <v>135</v>
      </c>
    </row>
    <row r="318" spans="20:23" ht="15" customHeight="1" hidden="1">
      <c r="T318" s="41">
        <v>275</v>
      </c>
      <c r="U318" s="45" t="s">
        <v>529</v>
      </c>
      <c r="V318" s="44" t="s">
        <v>199</v>
      </c>
      <c r="W318" s="38" t="s">
        <v>131</v>
      </c>
    </row>
    <row r="319" spans="20:23" ht="15" customHeight="1" hidden="1">
      <c r="T319" s="41">
        <v>276</v>
      </c>
      <c r="U319" s="45" t="s">
        <v>530</v>
      </c>
      <c r="V319" s="44" t="s">
        <v>136</v>
      </c>
      <c r="W319" s="38" t="s">
        <v>131</v>
      </c>
    </row>
    <row r="320" spans="20:23" ht="15" customHeight="1" hidden="1">
      <c r="T320" s="41">
        <v>277</v>
      </c>
      <c r="U320" s="45" t="s">
        <v>531</v>
      </c>
      <c r="V320" s="44" t="s">
        <v>532</v>
      </c>
      <c r="W320" s="38" t="s">
        <v>135</v>
      </c>
    </row>
    <row r="321" spans="20:23" ht="15" customHeight="1" hidden="1">
      <c r="T321" s="41">
        <v>278</v>
      </c>
      <c r="U321" s="45" t="s">
        <v>533</v>
      </c>
      <c r="V321" s="44" t="s">
        <v>262</v>
      </c>
      <c r="W321" s="38" t="s">
        <v>131</v>
      </c>
    </row>
    <row r="322" spans="20:23" ht="15" customHeight="1" hidden="1">
      <c r="T322" s="41">
        <v>279</v>
      </c>
      <c r="U322" s="45" t="s">
        <v>534</v>
      </c>
      <c r="V322" s="44" t="s">
        <v>535</v>
      </c>
      <c r="W322" s="38" t="s">
        <v>135</v>
      </c>
    </row>
    <row r="323" spans="20:23" ht="15" customHeight="1" hidden="1">
      <c r="T323" s="41">
        <v>280</v>
      </c>
      <c r="U323" s="45" t="s">
        <v>536</v>
      </c>
      <c r="V323" s="44" t="s">
        <v>233</v>
      </c>
      <c r="W323" s="38" t="s">
        <v>131</v>
      </c>
    </row>
    <row r="324" spans="20:23" ht="15" customHeight="1" hidden="1">
      <c r="T324" s="41">
        <v>281</v>
      </c>
      <c r="U324" s="45" t="s">
        <v>540</v>
      </c>
      <c r="V324" s="44" t="s">
        <v>541</v>
      </c>
      <c r="W324" s="38" t="s">
        <v>135</v>
      </c>
    </row>
    <row r="325" spans="20:23" ht="15" customHeight="1" hidden="1">
      <c r="T325" s="41">
        <v>282</v>
      </c>
      <c r="U325" s="45" t="s">
        <v>542</v>
      </c>
      <c r="V325" s="44" t="s">
        <v>543</v>
      </c>
      <c r="W325" s="38" t="s">
        <v>135</v>
      </c>
    </row>
    <row r="326" spans="20:23" ht="15" customHeight="1" hidden="1">
      <c r="T326" s="41">
        <v>283</v>
      </c>
      <c r="U326" s="45" t="s">
        <v>544</v>
      </c>
      <c r="V326" s="44" t="s">
        <v>320</v>
      </c>
      <c r="W326" s="38" t="s">
        <v>131</v>
      </c>
    </row>
    <row r="327" spans="20:23" ht="15" customHeight="1" hidden="1">
      <c r="T327" s="41">
        <v>284</v>
      </c>
      <c r="U327" s="45" t="s">
        <v>546</v>
      </c>
      <c r="V327" s="44" t="s">
        <v>183</v>
      </c>
      <c r="W327" s="38" t="s">
        <v>131</v>
      </c>
    </row>
    <row r="328" spans="20:23" ht="15" customHeight="1" hidden="1">
      <c r="T328" s="41">
        <v>285</v>
      </c>
      <c r="U328" s="45" t="s">
        <v>547</v>
      </c>
      <c r="V328" s="44" t="s">
        <v>129</v>
      </c>
      <c r="W328" s="38" t="s">
        <v>135</v>
      </c>
    </row>
    <row r="329" spans="20:23" ht="15" customHeight="1" hidden="1">
      <c r="T329" s="41">
        <v>286</v>
      </c>
      <c r="U329" s="45" t="s">
        <v>548</v>
      </c>
      <c r="V329" s="44" t="s">
        <v>204</v>
      </c>
      <c r="W329" s="38" t="s">
        <v>131</v>
      </c>
    </row>
    <row r="330" spans="20:23" ht="15" customHeight="1" hidden="1">
      <c r="T330" s="41">
        <v>287</v>
      </c>
      <c r="U330" s="45" t="s">
        <v>549</v>
      </c>
      <c r="V330" s="45" t="s">
        <v>550</v>
      </c>
      <c r="W330" s="38" t="s">
        <v>135</v>
      </c>
    </row>
    <row r="331" spans="20:23" ht="15" customHeight="1" hidden="1">
      <c r="T331" s="41">
        <v>288</v>
      </c>
      <c r="U331" s="45" t="s">
        <v>537</v>
      </c>
      <c r="V331" s="44"/>
      <c r="W331" s="38"/>
    </row>
    <row r="332" spans="20:23" ht="15" customHeight="1" hidden="1">
      <c r="T332" s="41">
        <v>289</v>
      </c>
      <c r="U332" s="45" t="s">
        <v>537</v>
      </c>
      <c r="V332" s="44"/>
      <c r="W332" s="38"/>
    </row>
    <row r="333" spans="20:23" ht="15" customHeight="1" hidden="1">
      <c r="T333" s="41">
        <v>290</v>
      </c>
      <c r="U333" s="45" t="s">
        <v>537</v>
      </c>
      <c r="V333" s="44"/>
      <c r="W333" s="38"/>
    </row>
    <row r="334" spans="20:23" ht="15" customHeight="1" hidden="1">
      <c r="T334" s="41">
        <v>291</v>
      </c>
      <c r="U334" s="45" t="s">
        <v>537</v>
      </c>
      <c r="V334" s="44"/>
      <c r="W334" s="38"/>
    </row>
    <row r="335" spans="20:23" ht="15" customHeight="1" hidden="1">
      <c r="T335" s="41">
        <v>292</v>
      </c>
      <c r="U335" s="45" t="s">
        <v>537</v>
      </c>
      <c r="V335" s="44"/>
      <c r="W335" s="38"/>
    </row>
    <row r="336" spans="20:23" ht="15" customHeight="1" hidden="1">
      <c r="T336" s="41">
        <v>293</v>
      </c>
      <c r="U336" s="45" t="s">
        <v>537</v>
      </c>
      <c r="V336" s="44"/>
      <c r="W336" s="38"/>
    </row>
    <row r="337" spans="20:23" ht="15" customHeight="1" hidden="1">
      <c r="T337" s="41">
        <v>294</v>
      </c>
      <c r="U337" s="45" t="s">
        <v>537</v>
      </c>
      <c r="V337" s="44"/>
      <c r="W337" s="38"/>
    </row>
    <row r="338" spans="20:23" ht="15" customHeight="1" hidden="1">
      <c r="T338" s="41">
        <v>295</v>
      </c>
      <c r="U338" s="45" t="s">
        <v>537</v>
      </c>
      <c r="V338" s="44"/>
      <c r="W338" s="38"/>
    </row>
    <row r="339" spans="20:23" ht="15" customHeight="1" hidden="1">
      <c r="T339" s="41">
        <v>296</v>
      </c>
      <c r="U339" s="45" t="s">
        <v>537</v>
      </c>
      <c r="V339" s="44"/>
      <c r="W339" s="38"/>
    </row>
    <row r="340" spans="20:23" ht="15" customHeight="1" hidden="1">
      <c r="T340" s="41">
        <v>297</v>
      </c>
      <c r="U340" s="45" t="s">
        <v>537</v>
      </c>
      <c r="V340" s="44"/>
      <c r="W340" s="38"/>
    </row>
    <row r="341" spans="20:23" ht="15" customHeight="1" hidden="1">
      <c r="T341" s="41">
        <v>298</v>
      </c>
      <c r="U341" s="45" t="s">
        <v>537</v>
      </c>
      <c r="V341" s="44"/>
      <c r="W341" s="38"/>
    </row>
    <row r="342" spans="20:23" ht="15" customHeight="1" hidden="1">
      <c r="T342" s="41">
        <v>299</v>
      </c>
      <c r="U342" s="45" t="s">
        <v>537</v>
      </c>
      <c r="V342" s="44"/>
      <c r="W342" s="38"/>
    </row>
    <row r="343" spans="20:23" ht="15" customHeight="1" hidden="1">
      <c r="T343" s="46">
        <v>300</v>
      </c>
      <c r="U343" s="47" t="s">
        <v>537</v>
      </c>
      <c r="V343" s="48"/>
      <c r="W343" s="49"/>
    </row>
  </sheetData>
  <sheetProtection password="C648" sheet="1"/>
  <mergeCells count="31">
    <mergeCell ref="I30:J30"/>
    <mergeCell ref="I12:J12"/>
    <mergeCell ref="I13:J13"/>
    <mergeCell ref="I24:J24"/>
    <mergeCell ref="I19:J19"/>
    <mergeCell ref="I28:J28"/>
    <mergeCell ref="I25:J25"/>
    <mergeCell ref="I23:J23"/>
    <mergeCell ref="I29:J29"/>
    <mergeCell ref="I17:J17"/>
    <mergeCell ref="I18:J18"/>
    <mergeCell ref="I22:J22"/>
    <mergeCell ref="I26:J26"/>
    <mergeCell ref="I20:J20"/>
    <mergeCell ref="C4:J4"/>
    <mergeCell ref="C5:J5"/>
    <mergeCell ref="B7:J8"/>
    <mergeCell ref="I9:J9"/>
    <mergeCell ref="I10:J10"/>
    <mergeCell ref="I21:J21"/>
    <mergeCell ref="I11:J11"/>
    <mergeCell ref="Z42:AI42"/>
    <mergeCell ref="I14:J14"/>
    <mergeCell ref="I15:J15"/>
    <mergeCell ref="I16:J16"/>
    <mergeCell ref="I27:J27"/>
    <mergeCell ref="B34:C34"/>
    <mergeCell ref="B33:C33"/>
    <mergeCell ref="G34:H34"/>
    <mergeCell ref="G33:H33"/>
    <mergeCell ref="I31:J31"/>
  </mergeCells>
  <conditionalFormatting sqref="F10:F31">
    <cfRule type="cellIs" priority="14" dxfId="3" operator="equal" stopIfTrue="1">
      <formula>"Alterar"</formula>
    </cfRule>
    <cfRule type="cellIs" priority="15" dxfId="2" operator="equal" stopIfTrue="1">
      <formula>"Incluir"</formula>
    </cfRule>
    <cfRule type="cellIs" priority="16" dxfId="1" operator="equal" stopIfTrue="1">
      <formula>"Excluir"</formula>
    </cfRule>
  </conditionalFormatting>
  <conditionalFormatting sqref="G10:G31">
    <cfRule type="expression" priority="7" dxfId="2" stopIfTrue="1">
      <formula>IF(F10="Incluir",1,0)</formula>
    </cfRule>
    <cfRule type="expression" priority="8" dxfId="1" stopIfTrue="1">
      <formula>IF(F10="Excluir",1,0)</formula>
    </cfRule>
    <cfRule type="expression" priority="9" dxfId="3" stopIfTrue="1">
      <formula>IF(F10="Alterar",1,0)</formula>
    </cfRule>
  </conditionalFormatting>
  <conditionalFormatting sqref="H10:H31">
    <cfRule type="expression" priority="4" dxfId="2" stopIfTrue="1">
      <formula>IF(F10="Incluir",1,0)</formula>
    </cfRule>
    <cfRule type="expression" priority="5" dxfId="1" stopIfTrue="1">
      <formula>IF(F10="Excluir",1,0)</formula>
    </cfRule>
    <cfRule type="expression" priority="6" dxfId="3" stopIfTrue="1">
      <formula>IF(F10="Alterar",1,0)</formula>
    </cfRule>
  </conditionalFormatting>
  <conditionalFormatting sqref="B10:B31">
    <cfRule type="expression" priority="1" dxfId="2" stopIfTrue="1">
      <formula>IF(F10="Incluir",1,0)</formula>
    </cfRule>
    <cfRule type="expression" priority="2" dxfId="1" stopIfTrue="1">
      <formula>IF(F10="Excluir",1,0)</formula>
    </cfRule>
    <cfRule type="expression" priority="3" dxfId="0" stopIfTrue="1">
      <formula>IF(F10="Alterar",1,0)</formula>
    </cfRule>
  </conditionalFormatting>
  <dataValidations count="10">
    <dataValidation type="list" allowBlank="1" showInputMessage="1" showErrorMessage="1" sqref="I10:J10">
      <formula1>$M$10:$W$10</formula1>
    </dataValidation>
    <dataValidation type="list" allowBlank="1" showInputMessage="1" showErrorMessage="1" sqref="I11:J11">
      <formula1>$M$11:$W$11</formula1>
    </dataValidation>
    <dataValidation type="list" allowBlank="1" showInputMessage="1" showErrorMessage="1" sqref="I12:J12">
      <formula1>$M$12:$W$12</formula1>
    </dataValidation>
    <dataValidation type="list" allowBlank="1" showInputMessage="1" showErrorMessage="1" sqref="I13:J13">
      <formula1>$M$13:$W$13</formula1>
    </dataValidation>
    <dataValidation type="list" allowBlank="1" showInputMessage="1" showErrorMessage="1" sqref="I14:J14">
      <formula1>$M$14:$W$14</formula1>
    </dataValidation>
    <dataValidation type="list" allowBlank="1" showInputMessage="1" showErrorMessage="1" sqref="I15:J15">
      <formula1>$M$15:$W$15</formula1>
    </dataValidation>
    <dataValidation type="list" allowBlank="1" showInputMessage="1" showErrorMessage="1" sqref="I16:J31">
      <formula1>M16:W16</formula1>
    </dataValidation>
    <dataValidation type="list" allowBlank="1" showInputMessage="1" showErrorMessage="1" sqref="E10:E31">
      <formula1>$Y$50:$Y$52</formula1>
    </dataValidation>
    <dataValidation type="list" allowBlank="1" showInputMessage="1" showErrorMessage="1" sqref="F10:F31">
      <formula1>$Y$43:$Y$46</formula1>
    </dataValidation>
    <dataValidation type="list" allowBlank="1" showInputMessage="1" showErrorMessage="1" sqref="D10:D31">
      <formula1>$AL$43:$AL$77</formula1>
    </dataValidation>
  </dataValidations>
  <printOptions horizontalCentered="1" verticalCentered="1"/>
  <pageMargins left="0.33" right="0.15748031496062992" top="0.2755905511811024" bottom="0.35433070866141736" header="0.1968503937007874" footer="0.1574803149606299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PAULA 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N E X O I</dc:title>
  <dc:subject/>
  <dc:creator>a1nunes</dc:creator>
  <cp:keywords/>
  <dc:description/>
  <cp:lastModifiedBy>Emerson de Oliveira Alves</cp:lastModifiedBy>
  <cp:lastPrinted>2014-07-31T18:36:39Z</cp:lastPrinted>
  <dcterms:created xsi:type="dcterms:W3CDTF">2002-10-01T17:53:40Z</dcterms:created>
  <dcterms:modified xsi:type="dcterms:W3CDTF">2017-05-05T19:30:37Z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1596704179</vt:i4>
  </property>
  <property fmtid="{D5CDD505-2E9C-101B-9397-08002B2CF9AE}" pid="3" name="_EmailSubject">
    <vt:lpwstr>vt</vt:lpwstr>
  </property>
  <property fmtid="{D5CDD505-2E9C-101B-9397-08002B2CF9AE}" pid="4" name="_AuthorEmail">
    <vt:lpwstr>a1emerso@centropaulasouza.sp.gov.br</vt:lpwstr>
  </property>
  <property fmtid="{D5CDD505-2E9C-101B-9397-08002B2CF9AE}" pid="5" name="_AuthorEmailDisplayName">
    <vt:lpwstr>a1emerso - Emerson de Oliveira Alves</vt:lpwstr>
  </property>
  <property fmtid="{D5CDD505-2E9C-101B-9397-08002B2CF9AE}" pid="6" name="_PreviousAdHocReviewCycleID">
    <vt:i4>125593030</vt:i4>
  </property>
  <property fmtid="{D5CDD505-2E9C-101B-9397-08002B2CF9AE}" pid="7" name="_ReviewingToolsShownOnce">
    <vt:lpwstr/>
  </property>
</Properties>
</file>